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edesfactur" sheetId="1" r:id="rId1"/>
    <sheet name="edes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<sst xmlns="http://schemas.openxmlformats.org/spreadsheetml/2006/main" count="361" uniqueCount="96">
  <si>
    <t>PROVINCIA DE BUENOS AIRES- AREA SUR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</si>
  <si>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</si>
  <si>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</si>
  <si>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</si>
  <si>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</si>
  <si>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</si>
  <si>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</si>
  <si>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</si>
  <si>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</si>
  <si>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</si>
  <si>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</si>
  <si>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</si>
  <si>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</si>
  <si>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</si>
  <si>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</si>
  <si>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</si>
  <si>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Adolfo Alsina</t>
  </si>
  <si>
    <t>Coop de San Miguel Arcangel</t>
  </si>
  <si>
    <t>Coop de Darregueira</t>
  </si>
  <si>
    <t>EDES SA</t>
  </si>
  <si>
    <t>Coop de Villa Maza</t>
  </si>
  <si>
    <t>Coop de Espartillar</t>
  </si>
  <si>
    <t>Total Adolfo Alsina</t>
  </si>
  <si>
    <t>Bahía Blanca</t>
  </si>
  <si>
    <t>Coop de Colonia La Merced</t>
  </si>
  <si>
    <t>Coop de Cabildo</t>
  </si>
  <si>
    <t>GUMEM</t>
  </si>
  <si>
    <t>Total Bahía Blanca</t>
  </si>
  <si>
    <t>Cnl. de Marina L. Rosales</t>
  </si>
  <si>
    <t>Coop de Punta Alta</t>
  </si>
  <si>
    <t>Total Cnl. de Marina L. Rosales</t>
  </si>
  <si>
    <t>Coronel Dorrego</t>
  </si>
  <si>
    <t>Coop de El Perdido - Jose A. Guisasola</t>
  </si>
  <si>
    <t>Coop de Cnel. Dorrego</t>
  </si>
  <si>
    <t>Coop de Oriente Ltda.</t>
  </si>
  <si>
    <t>Total Coronel Dorrego</t>
  </si>
  <si>
    <t>Coronel Pringles</t>
  </si>
  <si>
    <t>Coop de Indio Rico</t>
  </si>
  <si>
    <t>Coop de Saldungaray</t>
  </si>
  <si>
    <t>Coop de Coronel Pringles</t>
  </si>
  <si>
    <t>Total Coronel Pringles</t>
  </si>
  <si>
    <t>Coronel Suárez</t>
  </si>
  <si>
    <t>Coop de La Colina</t>
  </si>
  <si>
    <t>Coop de S. de la Ventana</t>
  </si>
  <si>
    <t>Coop de San Jose</t>
  </si>
  <si>
    <t>Coop de Huanguelen</t>
  </si>
  <si>
    <t>Total Coronel Suárez</t>
  </si>
  <si>
    <t>General Lamadrid</t>
  </si>
  <si>
    <t>Coop de Las Martinetas</t>
  </si>
  <si>
    <t>Coop de San Jorge</t>
  </si>
  <si>
    <t>Coop de General Lamadrid</t>
  </si>
  <si>
    <t>Total General Lamadrid</t>
  </si>
  <si>
    <t>Guaminí</t>
  </si>
  <si>
    <t>Total Guaminí</t>
  </si>
  <si>
    <t>Laprida</t>
  </si>
  <si>
    <t>Total Laprida</t>
  </si>
  <si>
    <t>Monte Hermoso</t>
  </si>
  <si>
    <t>Coop de Monte Hermoso</t>
  </si>
  <si>
    <t>Total Monte Hermoso</t>
  </si>
  <si>
    <t>Patagones</t>
  </si>
  <si>
    <t>Coop de J. Pradere</t>
  </si>
  <si>
    <t>Coop de Bahia San Blás</t>
  </si>
  <si>
    <t>Coop de Stroeder</t>
  </si>
  <si>
    <t>Total Patagones</t>
  </si>
  <si>
    <t>Puán</t>
  </si>
  <si>
    <t>Coop de Bordenave</t>
  </si>
  <si>
    <t>Coop de Felipe Sola</t>
  </si>
  <si>
    <t>Coop de Azopardo</t>
  </si>
  <si>
    <t>Coop de San Germán</t>
  </si>
  <si>
    <t>Coop de 17 de Agosto</t>
  </si>
  <si>
    <t>Coop de Puan</t>
  </si>
  <si>
    <t>Coop de Chasico</t>
  </si>
  <si>
    <t>Coop de Villa Iris</t>
  </si>
  <si>
    <t>Total Puán</t>
  </si>
  <si>
    <t>Saavedra</t>
  </si>
  <si>
    <t>Coop de Goyena</t>
  </si>
  <si>
    <t>Coop de Dufaur</t>
  </si>
  <si>
    <t>Coop de Pigüe</t>
  </si>
  <si>
    <t>Coop de Tornquist</t>
  </si>
  <si>
    <t>Total Saavedra</t>
  </si>
  <si>
    <t>Tornquist</t>
  </si>
  <si>
    <t>Total Tornquist</t>
  </si>
  <si>
    <t>Villarino</t>
  </si>
  <si>
    <t>Coop de Colonia Los Alfalfares</t>
  </si>
  <si>
    <t>Coop de Pedro Luro</t>
  </si>
  <si>
    <t>Coop de Mayor Buratovich</t>
  </si>
  <si>
    <t>Coop de Algarrobo (J. Couste)</t>
  </si>
  <si>
    <t>Coop de Ascasubi</t>
  </si>
  <si>
    <t>Total Villarino</t>
  </si>
  <si>
    <t>Total EDES</t>
  </si>
  <si>
    <t>Total Cooperativas</t>
  </si>
  <si>
    <t>Total GUMEM</t>
  </si>
  <si>
    <t>Total Area EDES</t>
  </si>
  <si>
    <t>Cantidad de usuarios</t>
  </si>
  <si>
    <t>AÑO 2013</t>
  </si>
  <si>
    <t>Las cooperativas en rojo tienen valores del año 2012.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</si>
</sst>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" xfId="21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1" xfId="21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 quotePrefix="1">
      <alignment horizontal="center"/>
    </xf>
    <xf numFmtId="3" fontId="1" fillId="0" borderId="0" xfId="0" applyNumberFormat="1" applyFont="1" applyAlignment="1" quotePrefix="1">
      <alignment horizontal="center"/>
    </xf>
    <xf numFmtId="3" fontId="1" fillId="0" borderId="1" xfId="21" applyNumberFormat="1" applyFont="1" applyFill="1" applyBorder="1" applyAlignment="1">
      <alignment horizontal="center" wrapText="1"/>
      <protection/>
    </xf>
    <xf numFmtId="3" fontId="0" fillId="0" borderId="1" xfId="21" applyNumberFormat="1" applyFont="1" applyFill="1" applyBorder="1" applyAlignment="1">
      <alignment horizontal="center" wrapText="1"/>
      <protection/>
    </xf>
    <xf numFmtId="3" fontId="0" fillId="0" borderId="1" xfId="21" applyNumberFormat="1" applyFont="1" applyFill="1" applyBorder="1" applyAlignment="1">
      <alignment horizont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workbookViewId="0" topLeftCell="A77">
      <selection activeCell="A101" sqref="A101"/>
    </sheetView>
  </sheetViews>
  <sheetFormatPr defaultColWidth="11.421875" defaultRowHeight="12.75"/>
  <cols>
    <col min="1" max="1" width="23.7109375" style="0" customWidth="1"/>
    <col min="2" max="2" width="34.7109375" style="0" customWidth="1"/>
    <col min="3" max="3" width="13.421875" style="0" customWidth="1"/>
    <col min="4" max="4" width="12.140625" style="0" customWidth="1"/>
    <col min="5" max="5" width="13.7109375" style="0" customWidth="1"/>
    <col min="6" max="6" width="13.421875" style="0" customWidth="1"/>
    <col min="8" max="8" width="13.7109375" style="0" customWidth="1"/>
    <col min="9" max="9" width="10.00390625" style="0" customWidth="1"/>
    <col min="10" max="10" width="7.7109375" style="0" customWidth="1"/>
    <col min="11" max="11" width="10.7109375" style="0" customWidth="1"/>
    <col min="12" max="12" width="9.8515625" style="0" customWidth="1"/>
    <col min="13" max="13" width="8.8515625" style="0" customWidth="1"/>
  </cols>
  <sheetData>
    <row r="1" spans="1:3" ht="12.75">
      <c r="A1" s="1" t="s">
        <v>94</v>
      </c>
      <c r="C1" s="2"/>
    </row>
    <row r="2" spans="1:3" ht="12.75">
      <c r="A2" s="1" t="s">
        <v>0</v>
      </c>
      <c r="C2" s="2"/>
    </row>
    <row r="3" spans="1:3" ht="12.75">
      <c r="A3" s="3" t="s">
        <v>1</v>
      </c>
      <c r="C3" s="2"/>
    </row>
    <row r="4" spans="1:3" ht="12.75">
      <c r="A4" s="3" t="s">
        <v>2</v>
      </c>
      <c r="C4" s="2"/>
    </row>
    <row r="5" ht="12.75">
      <c r="C5" s="2"/>
    </row>
    <row r="6" spans="1:13" ht="12.75">
      <c r="A6" s="1" t="s">
        <v>3</v>
      </c>
      <c r="B6" s="1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</row>
    <row r="7" spans="1:13" s="16" customFormat="1" ht="12.75">
      <c r="A7" s="14" t="s">
        <v>16</v>
      </c>
      <c r="B7" s="14" t="s">
        <v>17</v>
      </c>
      <c r="C7" s="15">
        <f>SUM(D7:M7)</f>
        <v>1078.9009999999998</v>
      </c>
      <c r="D7" s="15">
        <v>524.115</v>
      </c>
      <c r="E7" s="15">
        <v>222.218</v>
      </c>
      <c r="F7" s="15">
        <v>68.872</v>
      </c>
      <c r="G7" s="15">
        <v>0</v>
      </c>
      <c r="H7" s="15">
        <v>141.24</v>
      </c>
      <c r="I7" s="15">
        <v>0</v>
      </c>
      <c r="J7" s="15">
        <v>0</v>
      </c>
      <c r="K7" s="15">
        <v>0</v>
      </c>
      <c r="L7" s="15">
        <v>122.456</v>
      </c>
      <c r="M7" s="15">
        <v>0</v>
      </c>
    </row>
    <row r="8" spans="1:13" s="16" customFormat="1" ht="12.75">
      <c r="A8" s="14" t="s">
        <v>16</v>
      </c>
      <c r="B8" s="14" t="s">
        <v>18</v>
      </c>
      <c r="C8" s="15">
        <f aca="true" t="shared" si="0" ref="C8:C71">SUM(D8:M8)</f>
        <v>419.233</v>
      </c>
      <c r="D8" s="15">
        <v>0</v>
      </c>
      <c r="E8" s="15">
        <v>0</v>
      </c>
      <c r="F8" s="15">
        <v>6.534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412.699</v>
      </c>
      <c r="M8" s="15">
        <v>0</v>
      </c>
    </row>
    <row r="9" spans="1:13" s="16" customFormat="1" ht="12.75">
      <c r="A9" s="14" t="s">
        <v>16</v>
      </c>
      <c r="B9" s="14" t="s">
        <v>19</v>
      </c>
      <c r="C9" s="15">
        <f t="shared" si="0"/>
        <v>15948.988</v>
      </c>
      <c r="D9" s="15">
        <v>6921.155</v>
      </c>
      <c r="E9" s="15">
        <v>3238.128</v>
      </c>
      <c r="F9" s="15">
        <v>2467.869</v>
      </c>
      <c r="G9" s="15">
        <v>0</v>
      </c>
      <c r="H9" s="15">
        <v>1243.721</v>
      </c>
      <c r="I9" s="15">
        <v>0</v>
      </c>
      <c r="J9" s="15">
        <v>0</v>
      </c>
      <c r="K9" s="15">
        <v>1975.411</v>
      </c>
      <c r="L9" s="15">
        <v>102.704</v>
      </c>
      <c r="M9" s="15">
        <v>0</v>
      </c>
    </row>
    <row r="10" spans="1:13" ht="12.75">
      <c r="A10" s="14" t="s">
        <v>16</v>
      </c>
      <c r="B10" s="14" t="s">
        <v>20</v>
      </c>
      <c r="C10" s="15">
        <f t="shared" si="0"/>
        <v>8736.873</v>
      </c>
      <c r="D10" s="15">
        <v>1299.816</v>
      </c>
      <c r="E10" s="15">
        <v>846.735</v>
      </c>
      <c r="F10" s="15">
        <v>5349.762</v>
      </c>
      <c r="G10" s="15">
        <v>40.205</v>
      </c>
      <c r="H10" s="15">
        <v>433.911</v>
      </c>
      <c r="I10" s="15">
        <v>0</v>
      </c>
      <c r="J10" s="15">
        <v>0</v>
      </c>
      <c r="K10" s="15">
        <v>0</v>
      </c>
      <c r="L10" s="15">
        <v>667.313</v>
      </c>
      <c r="M10" s="15">
        <v>99.131</v>
      </c>
    </row>
    <row r="11" spans="1:13" s="16" customFormat="1" ht="12.75">
      <c r="A11" s="14" t="s">
        <v>16</v>
      </c>
      <c r="B11" s="14" t="s">
        <v>21</v>
      </c>
      <c r="C11" s="15">
        <f t="shared" si="0"/>
        <v>517.849</v>
      </c>
      <c r="D11" s="15">
        <v>25.184</v>
      </c>
      <c r="E11" s="15">
        <v>7.985</v>
      </c>
      <c r="F11" s="15">
        <v>102.383</v>
      </c>
      <c r="G11" s="15">
        <v>0</v>
      </c>
      <c r="H11" s="15">
        <v>57.543</v>
      </c>
      <c r="I11" s="15">
        <v>0</v>
      </c>
      <c r="J11" s="15">
        <v>180.798</v>
      </c>
      <c r="K11" s="15">
        <v>0</v>
      </c>
      <c r="L11" s="15">
        <v>143.956</v>
      </c>
      <c r="M11" s="15">
        <v>0</v>
      </c>
    </row>
    <row r="12" spans="1:13" s="20" customFormat="1" ht="12.75">
      <c r="A12" s="17" t="s">
        <v>22</v>
      </c>
      <c r="B12" s="18"/>
      <c r="C12" s="22">
        <f t="shared" si="0"/>
        <v>26701.844000000005</v>
      </c>
      <c r="D12" s="22">
        <f>+D7+D8+D9+D10+D11</f>
        <v>8770.269999999999</v>
      </c>
      <c r="E12" s="22">
        <f aca="true" t="shared" si="1" ref="E12:M12">+E7+E8+E9+E10+E11</f>
        <v>4315.066</v>
      </c>
      <c r="F12" s="22">
        <f t="shared" si="1"/>
        <v>7995.42</v>
      </c>
      <c r="G12" s="22">
        <f t="shared" si="1"/>
        <v>40.205</v>
      </c>
      <c r="H12" s="22">
        <f t="shared" si="1"/>
        <v>1876.415</v>
      </c>
      <c r="I12" s="22">
        <f t="shared" si="1"/>
        <v>0</v>
      </c>
      <c r="J12" s="22">
        <f t="shared" si="1"/>
        <v>180.798</v>
      </c>
      <c r="K12" s="22">
        <f t="shared" si="1"/>
        <v>1975.411</v>
      </c>
      <c r="L12" s="22">
        <f t="shared" si="1"/>
        <v>1449.128</v>
      </c>
      <c r="M12" s="22">
        <f t="shared" si="1"/>
        <v>99.131</v>
      </c>
    </row>
    <row r="13" spans="1:13" ht="12.75">
      <c r="A13" s="18" t="s">
        <v>23</v>
      </c>
      <c r="B13" s="18" t="s">
        <v>24</v>
      </c>
      <c r="C13" s="7">
        <f t="shared" si="0"/>
        <v>439.399</v>
      </c>
      <c r="D13" s="7">
        <v>0</v>
      </c>
      <c r="E13" s="7">
        <v>0</v>
      </c>
      <c r="F13" s="7">
        <v>0</v>
      </c>
      <c r="G13" s="7">
        <v>0</v>
      </c>
      <c r="H13" s="7">
        <v>13.315</v>
      </c>
      <c r="I13" s="7">
        <v>0</v>
      </c>
      <c r="J13" s="7">
        <v>0</v>
      </c>
      <c r="K13" s="7">
        <v>0</v>
      </c>
      <c r="L13" s="7">
        <v>426.084</v>
      </c>
      <c r="M13" s="7">
        <v>0</v>
      </c>
    </row>
    <row r="14" spans="1:13" s="16" customFormat="1" ht="12.75">
      <c r="A14" s="14" t="s">
        <v>23</v>
      </c>
      <c r="B14" s="14" t="s">
        <v>19</v>
      </c>
      <c r="C14" s="15">
        <f t="shared" si="0"/>
        <v>540500.821</v>
      </c>
      <c r="D14" s="15">
        <v>239788.831</v>
      </c>
      <c r="E14" s="15">
        <v>153107.543</v>
      </c>
      <c r="F14" s="15">
        <v>59196.538</v>
      </c>
      <c r="G14" s="15">
        <v>0</v>
      </c>
      <c r="H14" s="15">
        <v>15660.329</v>
      </c>
      <c r="I14" s="15">
        <v>0</v>
      </c>
      <c r="J14" s="15">
        <v>0</v>
      </c>
      <c r="K14" s="15">
        <v>72613.068</v>
      </c>
      <c r="L14" s="15">
        <v>134.512</v>
      </c>
      <c r="M14" s="15">
        <v>0</v>
      </c>
    </row>
    <row r="15" spans="1:13" s="16" customFormat="1" ht="12.75">
      <c r="A15" s="14" t="s">
        <v>23</v>
      </c>
      <c r="B15" s="14" t="s">
        <v>25</v>
      </c>
      <c r="C15" s="15">
        <f t="shared" si="0"/>
        <v>14910.182999999999</v>
      </c>
      <c r="D15" s="15">
        <v>2016.622</v>
      </c>
      <c r="E15" s="15">
        <v>445.378</v>
      </c>
      <c r="F15" s="15">
        <v>3275.433</v>
      </c>
      <c r="G15" s="15">
        <v>5252.766</v>
      </c>
      <c r="H15" s="15">
        <v>364.82</v>
      </c>
      <c r="I15" s="15">
        <v>0</v>
      </c>
      <c r="J15" s="15">
        <v>0</v>
      </c>
      <c r="K15" s="15">
        <v>1872.138</v>
      </c>
      <c r="L15" s="15">
        <v>1683.026</v>
      </c>
      <c r="M15" s="15">
        <v>0</v>
      </c>
    </row>
    <row r="16" spans="1:13" s="16" customFormat="1" ht="12.75">
      <c r="A16" s="14" t="s">
        <v>23</v>
      </c>
      <c r="B16" s="23" t="s">
        <v>26</v>
      </c>
      <c r="C16" s="15">
        <f t="shared" si="0"/>
        <v>945400.33</v>
      </c>
      <c r="D16" s="15">
        <v>0</v>
      </c>
      <c r="E16" s="15">
        <v>3406.25</v>
      </c>
      <c r="F16" s="15">
        <v>941994.08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20" customFormat="1" ht="12.75">
      <c r="A17" s="17" t="s">
        <v>27</v>
      </c>
      <c r="B17" s="18"/>
      <c r="C17" s="22">
        <f t="shared" si="0"/>
        <v>1501250.733</v>
      </c>
      <c r="D17" s="22">
        <f>+D13+D14+D15+D16</f>
        <v>241805.453</v>
      </c>
      <c r="E17" s="22">
        <f aca="true" t="shared" si="2" ref="E17:M17">+E13+E14+E15+E16</f>
        <v>156959.171</v>
      </c>
      <c r="F17" s="22">
        <f t="shared" si="2"/>
        <v>1004466.051</v>
      </c>
      <c r="G17" s="22">
        <f t="shared" si="2"/>
        <v>5252.766</v>
      </c>
      <c r="H17" s="22">
        <f t="shared" si="2"/>
        <v>16038.464</v>
      </c>
      <c r="I17" s="22">
        <f t="shared" si="2"/>
        <v>0</v>
      </c>
      <c r="J17" s="22">
        <f t="shared" si="2"/>
        <v>0</v>
      </c>
      <c r="K17" s="22">
        <f t="shared" si="2"/>
        <v>74485.206</v>
      </c>
      <c r="L17" s="22">
        <f t="shared" si="2"/>
        <v>2243.6220000000003</v>
      </c>
      <c r="M17" s="22">
        <f t="shared" si="2"/>
        <v>0</v>
      </c>
    </row>
    <row r="18" spans="1:13" s="16" customFormat="1" ht="12.75">
      <c r="A18" s="14" t="s">
        <v>28</v>
      </c>
      <c r="B18" s="14" t="s">
        <v>29</v>
      </c>
      <c r="C18" s="15">
        <f t="shared" si="0"/>
        <v>122569.464</v>
      </c>
      <c r="D18" s="15">
        <v>40187.064</v>
      </c>
      <c r="E18" s="15">
        <v>13869.11</v>
      </c>
      <c r="F18" s="15">
        <v>29350.893</v>
      </c>
      <c r="G18" s="15">
        <v>258.32</v>
      </c>
      <c r="H18" s="15">
        <v>4318.005</v>
      </c>
      <c r="I18" s="15">
        <v>0</v>
      </c>
      <c r="J18" s="15">
        <v>0</v>
      </c>
      <c r="K18" s="15">
        <v>33790.634</v>
      </c>
      <c r="L18" s="15">
        <v>561.036</v>
      </c>
      <c r="M18" s="15">
        <v>234.402</v>
      </c>
    </row>
    <row r="19" spans="1:13" s="20" customFormat="1" ht="12.75">
      <c r="A19" s="17" t="s">
        <v>30</v>
      </c>
      <c r="B19" s="18"/>
      <c r="C19" s="22">
        <f t="shared" si="0"/>
        <v>122569.464</v>
      </c>
      <c r="D19" s="22">
        <f>+D18</f>
        <v>40187.064</v>
      </c>
      <c r="E19" s="22">
        <f aca="true" t="shared" si="3" ref="E19:M19">+E18</f>
        <v>13869.11</v>
      </c>
      <c r="F19" s="22">
        <f t="shared" si="3"/>
        <v>29350.893</v>
      </c>
      <c r="G19" s="22">
        <f t="shared" si="3"/>
        <v>258.32</v>
      </c>
      <c r="H19" s="22">
        <f t="shared" si="3"/>
        <v>4318.005</v>
      </c>
      <c r="I19" s="22">
        <f t="shared" si="3"/>
        <v>0</v>
      </c>
      <c r="J19" s="22">
        <f t="shared" si="3"/>
        <v>0</v>
      </c>
      <c r="K19" s="22">
        <f t="shared" si="3"/>
        <v>33790.634</v>
      </c>
      <c r="L19" s="22">
        <f t="shared" si="3"/>
        <v>561.036</v>
      </c>
      <c r="M19" s="22">
        <f t="shared" si="3"/>
        <v>234.402</v>
      </c>
    </row>
    <row r="20" spans="1:13" s="16" customFormat="1" ht="12.75">
      <c r="A20" s="14" t="s">
        <v>31</v>
      </c>
      <c r="B20" s="14" t="s">
        <v>32</v>
      </c>
      <c r="C20" s="15">
        <f t="shared" si="0"/>
        <v>1637.63</v>
      </c>
      <c r="D20" s="15">
        <v>641.2</v>
      </c>
      <c r="E20" s="15">
        <v>223.344</v>
      </c>
      <c r="F20" s="15">
        <v>466.132</v>
      </c>
      <c r="G20" s="15">
        <v>28.926</v>
      </c>
      <c r="H20" s="15">
        <v>233.759</v>
      </c>
      <c r="I20" s="15">
        <v>0</v>
      </c>
      <c r="J20" s="15">
        <v>0</v>
      </c>
      <c r="K20" s="15">
        <v>33.767</v>
      </c>
      <c r="L20" s="15">
        <v>0</v>
      </c>
      <c r="M20" s="15">
        <v>10.502</v>
      </c>
    </row>
    <row r="21" spans="1:13" s="16" customFormat="1" ht="12.75">
      <c r="A21" s="14" t="s">
        <v>31</v>
      </c>
      <c r="B21" s="14" t="s">
        <v>33</v>
      </c>
      <c r="C21" s="15">
        <f t="shared" si="0"/>
        <v>20374.203</v>
      </c>
      <c r="D21" s="15">
        <v>8051.225</v>
      </c>
      <c r="E21" s="15">
        <v>5229.828</v>
      </c>
      <c r="F21" s="15">
        <v>842.82</v>
      </c>
      <c r="G21" s="15">
        <v>1182.014</v>
      </c>
      <c r="H21" s="15">
        <v>1997.22</v>
      </c>
      <c r="I21" s="15">
        <v>0</v>
      </c>
      <c r="J21" s="15">
        <v>133.05</v>
      </c>
      <c r="K21" s="15">
        <v>762.609</v>
      </c>
      <c r="L21" s="15">
        <v>2175.437</v>
      </c>
      <c r="M21" s="15">
        <v>0</v>
      </c>
    </row>
    <row r="22" spans="1:13" s="16" customFormat="1" ht="12.75">
      <c r="A22" s="14" t="s">
        <v>31</v>
      </c>
      <c r="B22" s="14" t="s">
        <v>34</v>
      </c>
      <c r="C22" s="15">
        <f t="shared" si="0"/>
        <v>3187.3900000000003</v>
      </c>
      <c r="D22" s="15">
        <v>1479.097</v>
      </c>
      <c r="E22" s="15">
        <v>827.631</v>
      </c>
      <c r="F22" s="15">
        <v>319.52</v>
      </c>
      <c r="G22" s="15">
        <v>0</v>
      </c>
      <c r="H22" s="15">
        <v>401.194</v>
      </c>
      <c r="I22" s="15">
        <v>0</v>
      </c>
      <c r="J22" s="15">
        <v>0</v>
      </c>
      <c r="K22" s="15">
        <v>146.592</v>
      </c>
      <c r="L22" s="15">
        <v>13.356</v>
      </c>
      <c r="M22" s="15">
        <v>0</v>
      </c>
    </row>
    <row r="23" spans="1:13" s="20" customFormat="1" ht="12.75">
      <c r="A23" s="17" t="s">
        <v>35</v>
      </c>
      <c r="B23" s="18"/>
      <c r="C23" s="22">
        <f t="shared" si="0"/>
        <v>25199.223</v>
      </c>
      <c r="D23" s="22">
        <f>+D20+D21+D22</f>
        <v>10171.522</v>
      </c>
      <c r="E23" s="22">
        <f aca="true" t="shared" si="4" ref="E23:M23">+E20+E21+E22</f>
        <v>6280.803000000001</v>
      </c>
      <c r="F23" s="22">
        <f t="shared" si="4"/>
        <v>1628.472</v>
      </c>
      <c r="G23" s="22">
        <f t="shared" si="4"/>
        <v>1210.9399999999998</v>
      </c>
      <c r="H23" s="22">
        <f t="shared" si="4"/>
        <v>2632.173</v>
      </c>
      <c r="I23" s="22">
        <f t="shared" si="4"/>
        <v>0</v>
      </c>
      <c r="J23" s="22">
        <f t="shared" si="4"/>
        <v>133.05</v>
      </c>
      <c r="K23" s="22">
        <f t="shared" si="4"/>
        <v>942.9680000000001</v>
      </c>
      <c r="L23" s="22">
        <f t="shared" si="4"/>
        <v>2188.793</v>
      </c>
      <c r="M23" s="22">
        <f t="shared" si="4"/>
        <v>10.502</v>
      </c>
    </row>
    <row r="24" spans="1:13" s="16" customFormat="1" ht="12.75">
      <c r="A24" s="14" t="s">
        <v>36</v>
      </c>
      <c r="B24" s="14" t="s">
        <v>37</v>
      </c>
      <c r="C24" s="15">
        <f t="shared" si="0"/>
        <v>1370.008</v>
      </c>
      <c r="D24" s="15">
        <v>656.256</v>
      </c>
      <c r="E24" s="15">
        <v>137.675</v>
      </c>
      <c r="F24" s="15">
        <v>123.134</v>
      </c>
      <c r="G24" s="15">
        <v>21.443</v>
      </c>
      <c r="H24" s="15">
        <v>280.057</v>
      </c>
      <c r="I24" s="15">
        <v>0</v>
      </c>
      <c r="J24" s="15">
        <v>0</v>
      </c>
      <c r="K24" s="15">
        <v>58.601</v>
      </c>
      <c r="L24" s="15">
        <v>87.781</v>
      </c>
      <c r="M24" s="15">
        <v>5.061</v>
      </c>
    </row>
    <row r="25" spans="1:13" s="16" customFormat="1" ht="12.75">
      <c r="A25" s="14" t="s">
        <v>36</v>
      </c>
      <c r="B25" s="14" t="s">
        <v>38</v>
      </c>
      <c r="C25" s="15">
        <f t="shared" si="0"/>
        <v>942.008</v>
      </c>
      <c r="D25" s="15">
        <v>19.65</v>
      </c>
      <c r="E25" s="15">
        <v>341.334</v>
      </c>
      <c r="F25" s="15">
        <v>0</v>
      </c>
      <c r="G25" s="15">
        <v>0</v>
      </c>
      <c r="H25" s="15">
        <v>75.123</v>
      </c>
      <c r="I25" s="15">
        <v>0</v>
      </c>
      <c r="J25" s="15">
        <v>0</v>
      </c>
      <c r="K25" s="15">
        <v>0</v>
      </c>
      <c r="L25" s="15">
        <v>505.901</v>
      </c>
      <c r="M25" s="15">
        <v>0</v>
      </c>
    </row>
    <row r="26" spans="1:13" s="16" customFormat="1" ht="12.75">
      <c r="A26" s="14" t="s">
        <v>36</v>
      </c>
      <c r="B26" s="14" t="s">
        <v>39</v>
      </c>
      <c r="C26" s="15">
        <f t="shared" si="0"/>
        <v>32848.72</v>
      </c>
      <c r="D26" s="15">
        <v>14798.405</v>
      </c>
      <c r="E26" s="15">
        <v>4759.744</v>
      </c>
      <c r="F26" s="15">
        <v>9438.671</v>
      </c>
      <c r="G26" s="15">
        <v>0</v>
      </c>
      <c r="H26" s="15">
        <v>2028.678</v>
      </c>
      <c r="I26" s="15">
        <v>0</v>
      </c>
      <c r="J26" s="15">
        <v>0</v>
      </c>
      <c r="K26" s="15">
        <v>816.557</v>
      </c>
      <c r="L26" s="15">
        <v>1006.665</v>
      </c>
      <c r="M26" s="15">
        <v>0</v>
      </c>
    </row>
    <row r="27" spans="1:13" s="16" customFormat="1" ht="12.75">
      <c r="A27" s="14" t="s">
        <v>36</v>
      </c>
      <c r="B27" s="23" t="s">
        <v>26</v>
      </c>
      <c r="C27" s="15">
        <f t="shared" si="0"/>
        <v>19842.14</v>
      </c>
      <c r="D27" s="15">
        <v>0</v>
      </c>
      <c r="E27" s="15">
        <v>0</v>
      </c>
      <c r="F27" s="15">
        <v>19842.14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20" s="20" customFormat="1" ht="12.75">
      <c r="A28" s="17" t="s">
        <v>40</v>
      </c>
      <c r="C28" s="22">
        <f t="shared" si="0"/>
        <v>55002.87600000001</v>
      </c>
      <c r="D28" s="22">
        <f>+D24+D25+D26+D27</f>
        <v>15474.311000000002</v>
      </c>
      <c r="E28" s="22">
        <f aca="true" t="shared" si="5" ref="E28:M28">+E24+E25+E26+E27</f>
        <v>5238.753</v>
      </c>
      <c r="F28" s="22">
        <f t="shared" si="5"/>
        <v>29403.945</v>
      </c>
      <c r="G28" s="22">
        <f t="shared" si="5"/>
        <v>21.443</v>
      </c>
      <c r="H28" s="22">
        <f t="shared" si="5"/>
        <v>2383.858</v>
      </c>
      <c r="I28" s="22">
        <f t="shared" si="5"/>
        <v>0</v>
      </c>
      <c r="J28" s="22">
        <f t="shared" si="5"/>
        <v>0</v>
      </c>
      <c r="K28" s="22">
        <f t="shared" si="5"/>
        <v>875.158</v>
      </c>
      <c r="L28" s="22">
        <f t="shared" si="5"/>
        <v>1600.347</v>
      </c>
      <c r="M28" s="22">
        <f t="shared" si="5"/>
        <v>5.061</v>
      </c>
      <c r="N28" s="17"/>
      <c r="O28" s="17"/>
      <c r="P28" s="17"/>
      <c r="Q28" s="17"/>
      <c r="R28" s="17"/>
      <c r="S28" s="17"/>
      <c r="T28" s="17"/>
    </row>
    <row r="29" spans="1:13" s="16" customFormat="1" ht="12.75">
      <c r="A29" s="14" t="s">
        <v>41</v>
      </c>
      <c r="B29" s="14" t="s">
        <v>21</v>
      </c>
      <c r="C29" s="15">
        <f t="shared" si="0"/>
        <v>985.09</v>
      </c>
      <c r="D29" s="15">
        <v>11.354</v>
      </c>
      <c r="E29" s="15">
        <v>1.067</v>
      </c>
      <c r="F29" s="15">
        <v>124.819</v>
      </c>
      <c r="G29" s="15">
        <v>0</v>
      </c>
      <c r="H29" s="15">
        <v>9.072</v>
      </c>
      <c r="I29" s="15">
        <v>0</v>
      </c>
      <c r="J29" s="15">
        <v>656.596</v>
      </c>
      <c r="K29" s="15">
        <v>0</v>
      </c>
      <c r="L29" s="15">
        <v>182.182</v>
      </c>
      <c r="M29" s="15">
        <v>0</v>
      </c>
    </row>
    <row r="30" spans="1:13" s="16" customFormat="1" ht="12.75">
      <c r="A30" s="14" t="s">
        <v>41</v>
      </c>
      <c r="B30" s="14" t="s">
        <v>42</v>
      </c>
      <c r="C30" s="15">
        <f t="shared" si="0"/>
        <v>830.924</v>
      </c>
      <c r="D30" s="15">
        <v>6.567</v>
      </c>
      <c r="E30" s="15">
        <v>0</v>
      </c>
      <c r="F30" s="15">
        <v>1.186</v>
      </c>
      <c r="G30" s="15">
        <v>0</v>
      </c>
      <c r="H30" s="15">
        <v>3.528</v>
      </c>
      <c r="I30" s="15">
        <v>0</v>
      </c>
      <c r="J30" s="15">
        <v>0</v>
      </c>
      <c r="K30" s="15">
        <v>1.415</v>
      </c>
      <c r="L30" s="15">
        <v>818.228</v>
      </c>
      <c r="M30" s="15">
        <v>0</v>
      </c>
    </row>
    <row r="31" spans="1:13" s="16" customFormat="1" ht="12.75">
      <c r="A31" s="14" t="s">
        <v>41</v>
      </c>
      <c r="B31" s="14" t="s">
        <v>19</v>
      </c>
      <c r="C31" s="15">
        <f t="shared" si="0"/>
        <v>71340.86600000001</v>
      </c>
      <c r="D31" s="15">
        <v>17724.339</v>
      </c>
      <c r="E31" s="15">
        <v>10762.682</v>
      </c>
      <c r="F31" s="15">
        <v>8411.284</v>
      </c>
      <c r="G31" s="15">
        <v>0</v>
      </c>
      <c r="H31" s="15">
        <v>3341.938</v>
      </c>
      <c r="I31" s="15">
        <v>0</v>
      </c>
      <c r="J31" s="15">
        <v>0</v>
      </c>
      <c r="K31" s="15">
        <v>30742.22</v>
      </c>
      <c r="L31" s="15">
        <v>358.403</v>
      </c>
      <c r="M31" s="15">
        <v>0</v>
      </c>
    </row>
    <row r="32" spans="1:13" s="16" customFormat="1" ht="12.75">
      <c r="A32" s="14" t="s">
        <v>41</v>
      </c>
      <c r="B32" s="14" t="s">
        <v>43</v>
      </c>
      <c r="C32" s="15">
        <f t="shared" si="0"/>
        <v>919.671</v>
      </c>
      <c r="D32" s="15">
        <v>392.949</v>
      </c>
      <c r="E32" s="15">
        <v>340.029</v>
      </c>
      <c r="F32" s="15">
        <v>0</v>
      </c>
      <c r="G32" s="15">
        <v>0</v>
      </c>
      <c r="H32" s="15">
        <v>186.693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1:13" s="16" customFormat="1" ht="12.75">
      <c r="A33" s="14" t="s">
        <v>41</v>
      </c>
      <c r="B33" s="14" t="s">
        <v>44</v>
      </c>
      <c r="C33" s="15">
        <f t="shared" si="0"/>
        <v>8492.710000000001</v>
      </c>
      <c r="D33" s="15">
        <v>3989.99</v>
      </c>
      <c r="E33" s="15">
        <v>666.42</v>
      </c>
      <c r="F33" s="15">
        <v>2296.224</v>
      </c>
      <c r="G33" s="15">
        <v>72.878</v>
      </c>
      <c r="H33" s="15">
        <v>886.194</v>
      </c>
      <c r="I33" s="15">
        <v>0</v>
      </c>
      <c r="J33" s="15">
        <v>0</v>
      </c>
      <c r="K33" s="15">
        <v>121.639</v>
      </c>
      <c r="L33" s="15">
        <v>459.365</v>
      </c>
      <c r="M33" s="15">
        <v>0</v>
      </c>
    </row>
    <row r="34" spans="1:13" s="16" customFormat="1" ht="12.75">
      <c r="A34" s="14" t="s">
        <v>41</v>
      </c>
      <c r="B34" s="14" t="s">
        <v>45</v>
      </c>
      <c r="C34" s="15">
        <f t="shared" si="0"/>
        <v>9362.681</v>
      </c>
      <c r="D34" s="15">
        <v>3638.546</v>
      </c>
      <c r="E34" s="15">
        <v>1848.547</v>
      </c>
      <c r="F34" s="15">
        <v>1992.426</v>
      </c>
      <c r="G34" s="15">
        <v>0</v>
      </c>
      <c r="H34" s="15">
        <v>1161.32</v>
      </c>
      <c r="I34" s="15">
        <v>0</v>
      </c>
      <c r="J34" s="15">
        <v>0</v>
      </c>
      <c r="K34" s="15">
        <v>0</v>
      </c>
      <c r="L34" s="15">
        <v>721.842</v>
      </c>
      <c r="M34" s="15">
        <v>0</v>
      </c>
    </row>
    <row r="35" spans="1:13" s="20" customFormat="1" ht="12.75">
      <c r="A35" s="17" t="s">
        <v>46</v>
      </c>
      <c r="B35" s="18"/>
      <c r="C35" s="22">
        <f t="shared" si="0"/>
        <v>91931.942</v>
      </c>
      <c r="D35" s="22">
        <f>+D29+D30+D31+D32+D33+D34</f>
        <v>25763.745</v>
      </c>
      <c r="E35" s="22">
        <f aca="true" t="shared" si="6" ref="E35:M35">+E29+E30+E31+E32+E33+E34</f>
        <v>13618.745</v>
      </c>
      <c r="F35" s="22">
        <f t="shared" si="6"/>
        <v>12825.938999999998</v>
      </c>
      <c r="G35" s="22">
        <f t="shared" si="6"/>
        <v>72.878</v>
      </c>
      <c r="H35" s="22">
        <f t="shared" si="6"/>
        <v>5588.745</v>
      </c>
      <c r="I35" s="22">
        <f t="shared" si="6"/>
        <v>0</v>
      </c>
      <c r="J35" s="22">
        <f t="shared" si="6"/>
        <v>656.596</v>
      </c>
      <c r="K35" s="22">
        <f t="shared" si="6"/>
        <v>30865.274</v>
      </c>
      <c r="L35" s="22">
        <f t="shared" si="6"/>
        <v>2540.02</v>
      </c>
      <c r="M35" s="22">
        <f t="shared" si="6"/>
        <v>0</v>
      </c>
    </row>
    <row r="36" spans="1:13" s="16" customFormat="1" ht="12.75">
      <c r="A36" s="14" t="s">
        <v>47</v>
      </c>
      <c r="B36" s="14" t="s">
        <v>42</v>
      </c>
      <c r="C36" s="15">
        <f t="shared" si="0"/>
        <v>1450.632</v>
      </c>
      <c r="D36" s="15">
        <v>410.175</v>
      </c>
      <c r="E36" s="15">
        <v>160.313</v>
      </c>
      <c r="F36" s="15">
        <v>49.473</v>
      </c>
      <c r="G36" s="15">
        <v>0</v>
      </c>
      <c r="H36" s="15">
        <v>91.17</v>
      </c>
      <c r="I36" s="15">
        <v>0</v>
      </c>
      <c r="J36" s="15">
        <v>45.575</v>
      </c>
      <c r="K36" s="15">
        <v>65.183</v>
      </c>
      <c r="L36" s="15">
        <v>628.743</v>
      </c>
      <c r="M36" s="15">
        <v>0</v>
      </c>
    </row>
    <row r="37" spans="1:13" s="16" customFormat="1" ht="12.75">
      <c r="A37" s="14" t="s">
        <v>47</v>
      </c>
      <c r="B37" s="14" t="s">
        <v>48</v>
      </c>
      <c r="C37" s="15">
        <f t="shared" si="0"/>
        <v>1166.958</v>
      </c>
      <c r="D37" s="15">
        <v>114.119</v>
      </c>
      <c r="E37" s="15">
        <v>658.949</v>
      </c>
      <c r="F37" s="15">
        <v>0</v>
      </c>
      <c r="G37" s="15">
        <v>0</v>
      </c>
      <c r="H37" s="15">
        <v>60.558</v>
      </c>
      <c r="I37" s="15">
        <v>0</v>
      </c>
      <c r="J37" s="15">
        <v>0</v>
      </c>
      <c r="K37" s="15">
        <v>0</v>
      </c>
      <c r="L37" s="15">
        <v>333.332</v>
      </c>
      <c r="M37" s="15">
        <v>0</v>
      </c>
    </row>
    <row r="38" spans="1:13" s="16" customFormat="1" ht="12.75">
      <c r="A38" s="14" t="s">
        <v>47</v>
      </c>
      <c r="B38" s="14" t="s">
        <v>50</v>
      </c>
      <c r="C38" s="15">
        <f t="shared" si="0"/>
        <v>1402.9189999999999</v>
      </c>
      <c r="D38" s="15">
        <v>291.882</v>
      </c>
      <c r="E38" s="15">
        <v>252.296</v>
      </c>
      <c r="F38" s="15">
        <v>0</v>
      </c>
      <c r="G38" s="15">
        <v>0</v>
      </c>
      <c r="H38" s="15">
        <v>136.67</v>
      </c>
      <c r="I38" s="15">
        <v>0</v>
      </c>
      <c r="J38" s="15">
        <v>0</v>
      </c>
      <c r="K38" s="15">
        <v>0</v>
      </c>
      <c r="L38" s="15">
        <v>722.071</v>
      </c>
      <c r="M38" s="15">
        <v>0</v>
      </c>
    </row>
    <row r="39" spans="1:13" s="16" customFormat="1" ht="12.75">
      <c r="A39" s="14" t="s">
        <v>47</v>
      </c>
      <c r="B39" s="14" t="s">
        <v>45</v>
      </c>
      <c r="C39" s="15">
        <f t="shared" si="0"/>
        <v>70.85900000000001</v>
      </c>
      <c r="D39" s="15">
        <v>0</v>
      </c>
      <c r="E39" s="15">
        <v>0</v>
      </c>
      <c r="F39" s="15">
        <v>65.665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5.194</v>
      </c>
      <c r="M39" s="15">
        <v>0</v>
      </c>
    </row>
    <row r="40" spans="1:13" s="16" customFormat="1" ht="12.75">
      <c r="A40" s="14" t="s">
        <v>47</v>
      </c>
      <c r="B40" s="14" t="s">
        <v>49</v>
      </c>
      <c r="C40" s="15">
        <f>SUM(D40:M40)</f>
        <v>632.206</v>
      </c>
      <c r="D40" s="15">
        <v>201.813</v>
      </c>
      <c r="E40" s="15">
        <v>105.552</v>
      </c>
      <c r="F40" s="15">
        <v>0</v>
      </c>
      <c r="G40" s="15">
        <v>0</v>
      </c>
      <c r="H40" s="15">
        <v>82.841</v>
      </c>
      <c r="I40" s="15">
        <v>0</v>
      </c>
      <c r="J40" s="15">
        <v>0</v>
      </c>
      <c r="K40" s="15">
        <v>0</v>
      </c>
      <c r="L40" s="15">
        <v>242</v>
      </c>
      <c r="M40" s="15">
        <v>0</v>
      </c>
    </row>
    <row r="41" spans="1:13" s="16" customFormat="1" ht="12.75">
      <c r="A41" s="14" t="s">
        <v>47</v>
      </c>
      <c r="B41" s="14" t="s">
        <v>19</v>
      </c>
      <c r="C41" s="15">
        <f t="shared" si="0"/>
        <v>11047.554</v>
      </c>
      <c r="D41" s="15">
        <v>5905.602</v>
      </c>
      <c r="E41" s="15">
        <v>1998.943</v>
      </c>
      <c r="F41" s="15">
        <v>609.611</v>
      </c>
      <c r="G41" s="15">
        <v>0</v>
      </c>
      <c r="H41" s="15">
        <v>1037.561</v>
      </c>
      <c r="I41" s="15">
        <v>0</v>
      </c>
      <c r="J41" s="15">
        <v>0</v>
      </c>
      <c r="K41" s="15">
        <v>1443.035</v>
      </c>
      <c r="L41" s="15">
        <v>52.802</v>
      </c>
      <c r="M41" s="15">
        <v>0</v>
      </c>
    </row>
    <row r="42" spans="1:13" s="20" customFormat="1" ht="12.75">
      <c r="A42" s="17" t="s">
        <v>51</v>
      </c>
      <c r="B42" s="18"/>
      <c r="C42" s="22">
        <f t="shared" si="0"/>
        <v>15771.128</v>
      </c>
      <c r="D42" s="22">
        <f>+D36+D37+D38+D39+D40+D41</f>
        <v>6923.590999999999</v>
      </c>
      <c r="E42" s="22">
        <f aca="true" t="shared" si="7" ref="E42:M42">+E36+E37+E38+E39+E40+E41</f>
        <v>3176.053</v>
      </c>
      <c r="F42" s="22">
        <f t="shared" si="7"/>
        <v>724.749</v>
      </c>
      <c r="G42" s="22">
        <f t="shared" si="7"/>
        <v>0</v>
      </c>
      <c r="H42" s="22">
        <f t="shared" si="7"/>
        <v>1408.8</v>
      </c>
      <c r="I42" s="22">
        <f t="shared" si="7"/>
        <v>0</v>
      </c>
      <c r="J42" s="22">
        <f t="shared" si="7"/>
        <v>45.575</v>
      </c>
      <c r="K42" s="22">
        <f t="shared" si="7"/>
        <v>1508.218</v>
      </c>
      <c r="L42" s="22">
        <f t="shared" si="7"/>
        <v>1984.142</v>
      </c>
      <c r="M42" s="22">
        <f t="shared" si="7"/>
        <v>0</v>
      </c>
    </row>
    <row r="43" spans="1:13" s="16" customFormat="1" ht="12.75">
      <c r="A43" s="14" t="s">
        <v>52</v>
      </c>
      <c r="B43" s="14" t="s">
        <v>21</v>
      </c>
      <c r="C43" s="15">
        <f t="shared" si="0"/>
        <v>844.6700000000001</v>
      </c>
      <c r="D43" s="15">
        <v>61.987</v>
      </c>
      <c r="E43" s="15">
        <v>46.571</v>
      </c>
      <c r="F43" s="15">
        <v>126.666</v>
      </c>
      <c r="G43" s="15">
        <v>0</v>
      </c>
      <c r="H43" s="15">
        <v>20.244</v>
      </c>
      <c r="I43" s="15">
        <v>0</v>
      </c>
      <c r="J43" s="15">
        <v>301.218</v>
      </c>
      <c r="K43" s="15">
        <v>0</v>
      </c>
      <c r="L43" s="15">
        <v>287.984</v>
      </c>
      <c r="M43" s="15">
        <v>0</v>
      </c>
    </row>
    <row r="44" spans="1:13" s="16" customFormat="1" ht="12.75">
      <c r="A44" s="14" t="s">
        <v>52</v>
      </c>
      <c r="B44" s="14" t="s">
        <v>19</v>
      </c>
      <c r="C44" s="15">
        <f t="shared" si="0"/>
        <v>5670.349</v>
      </c>
      <c r="D44" s="15">
        <v>2277.778</v>
      </c>
      <c r="E44" s="15">
        <v>1241.379</v>
      </c>
      <c r="F44" s="15">
        <v>43.168</v>
      </c>
      <c r="G44" s="15">
        <v>0</v>
      </c>
      <c r="H44" s="15">
        <v>712.712</v>
      </c>
      <c r="I44" s="15">
        <v>0</v>
      </c>
      <c r="J44" s="15">
        <v>0</v>
      </c>
      <c r="K44" s="15">
        <v>1063.007</v>
      </c>
      <c r="L44" s="15">
        <v>332.305</v>
      </c>
      <c r="M44" s="15">
        <v>0</v>
      </c>
    </row>
    <row r="45" spans="1:13" s="16" customFormat="1" ht="12.75">
      <c r="A45" s="14" t="s">
        <v>52</v>
      </c>
      <c r="B45" s="14" t="s">
        <v>45</v>
      </c>
      <c r="C45" s="15">
        <f t="shared" si="0"/>
        <v>1392.966</v>
      </c>
      <c r="D45" s="15">
        <v>71.105</v>
      </c>
      <c r="E45" s="15">
        <v>11.663</v>
      </c>
      <c r="F45" s="15">
        <v>1007.054</v>
      </c>
      <c r="G45" s="15">
        <v>0</v>
      </c>
      <c r="H45" s="15">
        <v>12.969</v>
      </c>
      <c r="I45" s="15">
        <v>0</v>
      </c>
      <c r="J45" s="15">
        <v>0</v>
      </c>
      <c r="K45" s="15">
        <v>0</v>
      </c>
      <c r="L45" s="15">
        <v>290.175</v>
      </c>
      <c r="M45" s="15">
        <v>0</v>
      </c>
    </row>
    <row r="46" spans="1:13" s="16" customFormat="1" ht="12.75">
      <c r="A46" s="14" t="s">
        <v>52</v>
      </c>
      <c r="B46" s="14" t="s">
        <v>19</v>
      </c>
      <c r="C46" s="15">
        <f t="shared" si="0"/>
        <v>7519.138999999999</v>
      </c>
      <c r="D46" s="15">
        <v>3483.171</v>
      </c>
      <c r="E46" s="15">
        <v>1906.007</v>
      </c>
      <c r="F46" s="15">
        <v>67.776</v>
      </c>
      <c r="G46" s="15">
        <v>0</v>
      </c>
      <c r="H46" s="15">
        <v>1269.605</v>
      </c>
      <c r="I46" s="15">
        <v>0</v>
      </c>
      <c r="J46" s="15">
        <v>0</v>
      </c>
      <c r="K46" s="15">
        <v>776.345</v>
      </c>
      <c r="L46" s="15">
        <v>16.235</v>
      </c>
      <c r="M46" s="15">
        <v>0</v>
      </c>
    </row>
    <row r="47" spans="1:13" s="16" customFormat="1" ht="12.75">
      <c r="A47" s="14" t="s">
        <v>52</v>
      </c>
      <c r="B47" s="14" t="s">
        <v>19</v>
      </c>
      <c r="C47" s="15">
        <f t="shared" si="0"/>
        <v>2948.5299999999997</v>
      </c>
      <c r="D47" s="15">
        <v>1317.997</v>
      </c>
      <c r="E47" s="15">
        <v>374.513</v>
      </c>
      <c r="F47" s="15">
        <v>23.881</v>
      </c>
      <c r="G47" s="15">
        <v>0</v>
      </c>
      <c r="H47" s="15">
        <v>388.712</v>
      </c>
      <c r="I47" s="15">
        <v>0</v>
      </c>
      <c r="J47" s="15">
        <v>0</v>
      </c>
      <c r="K47" s="15">
        <v>244.149</v>
      </c>
      <c r="L47" s="15">
        <v>599.278</v>
      </c>
      <c r="M47" s="15">
        <v>0</v>
      </c>
    </row>
    <row r="48" spans="1:13" s="20" customFormat="1" ht="12.75">
      <c r="A48" s="17" t="s">
        <v>53</v>
      </c>
      <c r="B48" s="18"/>
      <c r="C48" s="22">
        <f t="shared" si="0"/>
        <v>18375.654</v>
      </c>
      <c r="D48" s="22">
        <f>+D43+D44+D45+D46+D47</f>
        <v>7212.038</v>
      </c>
      <c r="E48" s="22">
        <f aca="true" t="shared" si="8" ref="E48:M48">+E43+E44+E45+E46+E47</f>
        <v>3580.133</v>
      </c>
      <c r="F48" s="22">
        <f t="shared" si="8"/>
        <v>1268.545</v>
      </c>
      <c r="G48" s="22">
        <f t="shared" si="8"/>
        <v>0</v>
      </c>
      <c r="H48" s="22">
        <f t="shared" si="8"/>
        <v>2404.242</v>
      </c>
      <c r="I48" s="22">
        <f t="shared" si="8"/>
        <v>0</v>
      </c>
      <c r="J48" s="22">
        <f t="shared" si="8"/>
        <v>301.218</v>
      </c>
      <c r="K48" s="22">
        <f t="shared" si="8"/>
        <v>2083.501</v>
      </c>
      <c r="L48" s="22">
        <f t="shared" si="8"/>
        <v>1525.9769999999999</v>
      </c>
      <c r="M48" s="22">
        <f t="shared" si="8"/>
        <v>0</v>
      </c>
    </row>
    <row r="49" spans="1:13" s="16" customFormat="1" ht="12.75">
      <c r="A49" s="14" t="s">
        <v>54</v>
      </c>
      <c r="B49" s="14" t="s">
        <v>19</v>
      </c>
      <c r="C49" s="15">
        <f t="shared" si="0"/>
        <v>12791.923</v>
      </c>
      <c r="D49" s="15">
        <v>5925.316</v>
      </c>
      <c r="E49" s="15">
        <v>2648.33</v>
      </c>
      <c r="F49" s="15">
        <v>1026.844</v>
      </c>
      <c r="G49" s="15">
        <v>0</v>
      </c>
      <c r="H49" s="15">
        <v>1324.517</v>
      </c>
      <c r="I49" s="15">
        <v>0</v>
      </c>
      <c r="J49" s="15">
        <v>0</v>
      </c>
      <c r="K49" s="15">
        <v>1305.312</v>
      </c>
      <c r="L49" s="15">
        <v>561.604</v>
      </c>
      <c r="M49" s="15">
        <v>0</v>
      </c>
    </row>
    <row r="50" spans="1:13" s="20" customFormat="1" ht="12.75">
      <c r="A50" s="17" t="s">
        <v>55</v>
      </c>
      <c r="C50" s="22">
        <f t="shared" si="0"/>
        <v>12791.923</v>
      </c>
      <c r="D50" s="22">
        <f>+D49</f>
        <v>5925.316</v>
      </c>
      <c r="E50" s="22">
        <f aca="true" t="shared" si="9" ref="E50:M50">+E49</f>
        <v>2648.33</v>
      </c>
      <c r="F50" s="22">
        <f t="shared" si="9"/>
        <v>1026.844</v>
      </c>
      <c r="G50" s="22">
        <f t="shared" si="9"/>
        <v>0</v>
      </c>
      <c r="H50" s="22">
        <f t="shared" si="9"/>
        <v>1324.517</v>
      </c>
      <c r="I50" s="22">
        <f t="shared" si="9"/>
        <v>0</v>
      </c>
      <c r="J50" s="22">
        <f t="shared" si="9"/>
        <v>0</v>
      </c>
      <c r="K50" s="22">
        <f t="shared" si="9"/>
        <v>1305.312</v>
      </c>
      <c r="L50" s="22">
        <f t="shared" si="9"/>
        <v>561.604</v>
      </c>
      <c r="M50" s="22">
        <f t="shared" si="9"/>
        <v>0</v>
      </c>
    </row>
    <row r="51" spans="1:13" s="16" customFormat="1" ht="12.75">
      <c r="A51" s="24" t="s">
        <v>56</v>
      </c>
      <c r="B51" s="23" t="s">
        <v>57</v>
      </c>
      <c r="C51" s="15">
        <f t="shared" si="0"/>
        <v>21419.391</v>
      </c>
      <c r="D51" s="15">
        <v>9754.16</v>
      </c>
      <c r="E51" s="15">
        <v>7391.422</v>
      </c>
      <c r="F51" s="15">
        <v>0</v>
      </c>
      <c r="G51" s="15">
        <v>979.231</v>
      </c>
      <c r="H51" s="15">
        <v>2471.655</v>
      </c>
      <c r="I51" s="15">
        <v>0</v>
      </c>
      <c r="J51" s="15">
        <v>0</v>
      </c>
      <c r="K51" s="15">
        <v>628.86</v>
      </c>
      <c r="L51" s="15">
        <v>23.792</v>
      </c>
      <c r="M51" s="15">
        <v>170.271</v>
      </c>
    </row>
    <row r="52" spans="1:13" s="20" customFormat="1" ht="12.75">
      <c r="A52" s="17" t="s">
        <v>58</v>
      </c>
      <c r="C52" s="22">
        <f t="shared" si="0"/>
        <v>21419.391</v>
      </c>
      <c r="D52" s="22">
        <f>+D51</f>
        <v>9754.16</v>
      </c>
      <c r="E52" s="22">
        <f aca="true" t="shared" si="10" ref="E52:M52">+E51</f>
        <v>7391.422</v>
      </c>
      <c r="F52" s="22">
        <f t="shared" si="10"/>
        <v>0</v>
      </c>
      <c r="G52" s="22">
        <f t="shared" si="10"/>
        <v>979.231</v>
      </c>
      <c r="H52" s="22">
        <f t="shared" si="10"/>
        <v>2471.655</v>
      </c>
      <c r="I52" s="22">
        <f t="shared" si="10"/>
        <v>0</v>
      </c>
      <c r="J52" s="22">
        <f t="shared" si="10"/>
        <v>0</v>
      </c>
      <c r="K52" s="22">
        <f t="shared" si="10"/>
        <v>628.86</v>
      </c>
      <c r="L52" s="22">
        <f t="shared" si="10"/>
        <v>23.792</v>
      </c>
      <c r="M52" s="22">
        <f t="shared" si="10"/>
        <v>170.271</v>
      </c>
    </row>
    <row r="53" spans="1:13" s="16" customFormat="1" ht="12.75">
      <c r="A53" s="14" t="s">
        <v>59</v>
      </c>
      <c r="B53" s="14" t="s">
        <v>60</v>
      </c>
      <c r="C53" s="15">
        <f t="shared" si="0"/>
        <v>709.831</v>
      </c>
      <c r="D53" s="15">
        <v>372.314</v>
      </c>
      <c r="E53" s="15">
        <v>101.506</v>
      </c>
      <c r="F53" s="15">
        <v>28.168</v>
      </c>
      <c r="G53" s="15">
        <v>0</v>
      </c>
      <c r="H53" s="15">
        <v>198.568</v>
      </c>
      <c r="I53" s="15">
        <v>0</v>
      </c>
      <c r="J53" s="15">
        <v>0</v>
      </c>
      <c r="K53" s="15">
        <v>9.275</v>
      </c>
      <c r="L53" s="15">
        <v>0</v>
      </c>
      <c r="M53" s="15">
        <v>0</v>
      </c>
    </row>
    <row r="54" spans="1:13" s="16" customFormat="1" ht="12.75">
      <c r="A54" s="14" t="s">
        <v>59</v>
      </c>
      <c r="B54" s="14" t="s">
        <v>61</v>
      </c>
      <c r="C54" s="15">
        <f t="shared" si="0"/>
        <v>3098.017</v>
      </c>
      <c r="D54" s="15">
        <v>1013.818</v>
      </c>
      <c r="E54" s="15">
        <v>1146.937</v>
      </c>
      <c r="F54" s="15">
        <v>31.564</v>
      </c>
      <c r="G54" s="15">
        <v>0</v>
      </c>
      <c r="H54" s="15">
        <v>619.357</v>
      </c>
      <c r="I54" s="15">
        <v>0</v>
      </c>
      <c r="J54" s="15">
        <v>0</v>
      </c>
      <c r="K54" s="15">
        <v>0</v>
      </c>
      <c r="L54" s="15">
        <v>286.341</v>
      </c>
      <c r="M54" s="15">
        <v>0</v>
      </c>
    </row>
    <row r="55" spans="1:13" s="16" customFormat="1" ht="12.75">
      <c r="A55" s="14" t="s">
        <v>59</v>
      </c>
      <c r="B55" s="14" t="s">
        <v>19</v>
      </c>
      <c r="C55" s="15">
        <f t="shared" si="0"/>
        <v>29664.081999999995</v>
      </c>
      <c r="D55" s="15">
        <v>14972.536</v>
      </c>
      <c r="E55" s="15">
        <v>5365.451</v>
      </c>
      <c r="F55" s="15">
        <v>650.725</v>
      </c>
      <c r="G55" s="15">
        <v>0</v>
      </c>
      <c r="H55" s="15">
        <v>3011.242</v>
      </c>
      <c r="I55" s="15">
        <v>0</v>
      </c>
      <c r="J55" s="15">
        <v>0</v>
      </c>
      <c r="K55" s="15">
        <v>5433.958</v>
      </c>
      <c r="L55" s="15">
        <v>230.17</v>
      </c>
      <c r="M55" s="15">
        <v>0</v>
      </c>
    </row>
    <row r="56" spans="1:13" s="16" customFormat="1" ht="12.75">
      <c r="A56" s="14" t="s">
        <v>59</v>
      </c>
      <c r="B56" s="14" t="s">
        <v>19</v>
      </c>
      <c r="C56" s="15">
        <f t="shared" si="0"/>
        <v>6458.831999999999</v>
      </c>
      <c r="D56" s="15">
        <v>2985.638</v>
      </c>
      <c r="E56" s="15">
        <v>1146.24</v>
      </c>
      <c r="F56" s="15">
        <v>202.464</v>
      </c>
      <c r="G56" s="15">
        <v>0</v>
      </c>
      <c r="H56" s="15">
        <v>670.961</v>
      </c>
      <c r="I56" s="15">
        <v>0</v>
      </c>
      <c r="J56" s="15">
        <v>0</v>
      </c>
      <c r="K56" s="15">
        <v>968.686</v>
      </c>
      <c r="L56" s="15">
        <v>484.843</v>
      </c>
      <c r="M56" s="15">
        <v>0</v>
      </c>
    </row>
    <row r="57" spans="1:13" s="16" customFormat="1" ht="12.75">
      <c r="A57" s="14" t="s">
        <v>59</v>
      </c>
      <c r="B57" s="14" t="s">
        <v>62</v>
      </c>
      <c r="C57" s="15">
        <f t="shared" si="0"/>
        <v>640.823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4.63</v>
      </c>
      <c r="L57" s="15">
        <v>636.193</v>
      </c>
      <c r="M57" s="15">
        <v>0</v>
      </c>
    </row>
    <row r="58" spans="1:13" s="16" customFormat="1" ht="12.75">
      <c r="A58" s="14" t="s">
        <v>59</v>
      </c>
      <c r="B58" s="14" t="s">
        <v>19</v>
      </c>
      <c r="C58" s="15">
        <f t="shared" si="0"/>
        <v>2720.523</v>
      </c>
      <c r="D58" s="15">
        <v>1465.665</v>
      </c>
      <c r="E58" s="15">
        <v>447.659</v>
      </c>
      <c r="F58" s="15">
        <v>45.733</v>
      </c>
      <c r="G58" s="15">
        <v>0</v>
      </c>
      <c r="H58" s="15">
        <v>434.568</v>
      </c>
      <c r="I58" s="15">
        <v>0</v>
      </c>
      <c r="J58" s="15">
        <v>0</v>
      </c>
      <c r="K58" s="15">
        <v>320.221</v>
      </c>
      <c r="L58" s="15">
        <v>6.677</v>
      </c>
      <c r="M58" s="15">
        <v>0</v>
      </c>
    </row>
    <row r="59" spans="1:13" s="16" customFormat="1" ht="12.75">
      <c r="A59" s="14" t="s">
        <v>59</v>
      </c>
      <c r="B59" s="23" t="s">
        <v>26</v>
      </c>
      <c r="C59" s="15">
        <f t="shared" si="0"/>
        <v>796.87</v>
      </c>
      <c r="D59" s="15">
        <v>0</v>
      </c>
      <c r="E59" s="15">
        <v>796.87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</row>
    <row r="60" spans="1:13" s="20" customFormat="1" ht="12.75">
      <c r="A60" s="17" t="s">
        <v>63</v>
      </c>
      <c r="C60" s="22">
        <f t="shared" si="0"/>
        <v>44088.978</v>
      </c>
      <c r="D60" s="22">
        <f>+D53+D54+D55+D56+D57+D58+D59</f>
        <v>20809.971</v>
      </c>
      <c r="E60" s="22">
        <f aca="true" t="shared" si="11" ref="E60:M60">+E53+E54+E55+E56+E57+E58+E59</f>
        <v>9004.663</v>
      </c>
      <c r="F60" s="22">
        <f t="shared" si="11"/>
        <v>958.654</v>
      </c>
      <c r="G60" s="22">
        <f t="shared" si="11"/>
        <v>0</v>
      </c>
      <c r="H60" s="22">
        <f t="shared" si="11"/>
        <v>4934.696000000001</v>
      </c>
      <c r="I60" s="22">
        <f t="shared" si="11"/>
        <v>0</v>
      </c>
      <c r="J60" s="22">
        <f t="shared" si="11"/>
        <v>0</v>
      </c>
      <c r="K60" s="22">
        <f t="shared" si="11"/>
        <v>6736.769999999999</v>
      </c>
      <c r="L60" s="22">
        <f t="shared" si="11"/>
        <v>1644.224</v>
      </c>
      <c r="M60" s="22">
        <f t="shared" si="11"/>
        <v>0</v>
      </c>
    </row>
    <row r="61" spans="1:13" s="16" customFormat="1" ht="12.75">
      <c r="A61" s="14" t="s">
        <v>64</v>
      </c>
      <c r="B61" s="14" t="s">
        <v>65</v>
      </c>
      <c r="C61" s="15">
        <f t="shared" si="0"/>
        <v>1780.425</v>
      </c>
      <c r="D61" s="15">
        <v>657.164</v>
      </c>
      <c r="E61" s="15">
        <v>312.262</v>
      </c>
      <c r="F61" s="15">
        <v>0</v>
      </c>
      <c r="G61" s="15">
        <v>11.715</v>
      </c>
      <c r="H61" s="15">
        <v>141.93</v>
      </c>
      <c r="I61" s="15">
        <v>0</v>
      </c>
      <c r="J61" s="15">
        <v>0</v>
      </c>
      <c r="K61" s="15">
        <v>0</v>
      </c>
      <c r="L61" s="15">
        <v>657.354</v>
      </c>
      <c r="M61" s="15">
        <v>0</v>
      </c>
    </row>
    <row r="62" spans="1:13" s="16" customFormat="1" ht="12.75">
      <c r="A62" s="14" t="s">
        <v>64</v>
      </c>
      <c r="B62" s="14" t="s">
        <v>66</v>
      </c>
      <c r="C62" s="15">
        <f t="shared" si="0"/>
        <v>1008.024</v>
      </c>
      <c r="D62" s="15">
        <v>446.613</v>
      </c>
      <c r="E62" s="15">
        <v>337.064</v>
      </c>
      <c r="F62" s="15">
        <v>0</v>
      </c>
      <c r="G62" s="15">
        <v>0</v>
      </c>
      <c r="H62" s="15">
        <v>135.794</v>
      </c>
      <c r="I62" s="15">
        <v>0</v>
      </c>
      <c r="J62" s="15">
        <v>0</v>
      </c>
      <c r="K62" s="15">
        <v>44.097</v>
      </c>
      <c r="L62" s="15">
        <v>44.456</v>
      </c>
      <c r="M62" s="15">
        <v>0</v>
      </c>
    </row>
    <row r="63" spans="1:13" ht="12.75">
      <c r="A63" s="18" t="s">
        <v>64</v>
      </c>
      <c r="B63" s="18" t="s">
        <v>67</v>
      </c>
      <c r="C63" s="7">
        <f t="shared" si="0"/>
        <v>512.355</v>
      </c>
      <c r="D63" s="7">
        <v>76.484</v>
      </c>
      <c r="E63" s="7">
        <v>52.133</v>
      </c>
      <c r="F63" s="7">
        <v>0</v>
      </c>
      <c r="G63" s="7">
        <v>17.996</v>
      </c>
      <c r="H63" s="7">
        <v>27.864</v>
      </c>
      <c r="I63" s="7">
        <v>0</v>
      </c>
      <c r="J63" s="7">
        <v>0</v>
      </c>
      <c r="K63" s="7">
        <v>9.243</v>
      </c>
      <c r="L63" s="7">
        <v>328.635</v>
      </c>
      <c r="M63" s="7">
        <v>0</v>
      </c>
    </row>
    <row r="64" spans="1:13" ht="12.75">
      <c r="A64" s="18" t="s">
        <v>64</v>
      </c>
      <c r="B64" s="18" t="s">
        <v>68</v>
      </c>
      <c r="C64" s="7">
        <f t="shared" si="0"/>
        <v>376.05999999999995</v>
      </c>
      <c r="D64" s="7">
        <v>120.554</v>
      </c>
      <c r="E64" s="7">
        <v>63.864</v>
      </c>
      <c r="F64" s="7">
        <v>0</v>
      </c>
      <c r="G64" s="7">
        <v>5.522</v>
      </c>
      <c r="H64" s="7">
        <v>46.088</v>
      </c>
      <c r="I64" s="7">
        <v>0</v>
      </c>
      <c r="J64" s="7">
        <v>0</v>
      </c>
      <c r="K64" s="7">
        <v>30.206</v>
      </c>
      <c r="L64" s="7">
        <v>109.826</v>
      </c>
      <c r="M64" s="7">
        <v>0</v>
      </c>
    </row>
    <row r="65" spans="1:13" ht="12.75">
      <c r="A65" s="18" t="s">
        <v>64</v>
      </c>
      <c r="B65" s="18" t="s">
        <v>69</v>
      </c>
      <c r="C65" s="7">
        <f t="shared" si="0"/>
        <v>935.7230000000001</v>
      </c>
      <c r="D65" s="7">
        <v>269.511</v>
      </c>
      <c r="E65" s="7">
        <v>117.673</v>
      </c>
      <c r="F65" s="7">
        <v>0</v>
      </c>
      <c r="G65" s="7">
        <v>0</v>
      </c>
      <c r="H65" s="7">
        <v>112.75</v>
      </c>
      <c r="I65" s="7">
        <v>0</v>
      </c>
      <c r="J65" s="7">
        <v>0</v>
      </c>
      <c r="K65" s="7">
        <v>77.707</v>
      </c>
      <c r="L65" s="7">
        <v>358.082</v>
      </c>
      <c r="M65" s="7">
        <v>0</v>
      </c>
    </row>
    <row r="66" spans="1:13" s="16" customFormat="1" ht="12.75">
      <c r="A66" s="14" t="s">
        <v>64</v>
      </c>
      <c r="B66" s="14" t="s">
        <v>18</v>
      </c>
      <c r="C66" s="15">
        <f t="shared" si="0"/>
        <v>8279.061999999998</v>
      </c>
      <c r="D66" s="15">
        <v>4235.754</v>
      </c>
      <c r="E66" s="15">
        <v>1846.53</v>
      </c>
      <c r="F66" s="15">
        <v>715.527</v>
      </c>
      <c r="G66" s="15">
        <v>249.525</v>
      </c>
      <c r="H66" s="15">
        <v>667.22</v>
      </c>
      <c r="I66" s="15">
        <v>0</v>
      </c>
      <c r="J66" s="15">
        <v>0</v>
      </c>
      <c r="K66" s="15">
        <v>147.318</v>
      </c>
      <c r="L66" s="15">
        <v>393.478</v>
      </c>
      <c r="M66" s="15">
        <v>23.71</v>
      </c>
    </row>
    <row r="67" spans="1:13" s="16" customFormat="1" ht="12.75">
      <c r="A67" s="14" t="s">
        <v>64</v>
      </c>
      <c r="B67" s="14" t="s">
        <v>70</v>
      </c>
      <c r="C67" s="15">
        <f t="shared" si="0"/>
        <v>21949.564000000006</v>
      </c>
      <c r="D67" s="15">
        <v>3641.459</v>
      </c>
      <c r="E67" s="15">
        <v>2143.34</v>
      </c>
      <c r="F67" s="15">
        <v>12843.511</v>
      </c>
      <c r="G67" s="15">
        <v>284.308</v>
      </c>
      <c r="H67" s="15">
        <v>1355.843</v>
      </c>
      <c r="I67" s="15">
        <v>0</v>
      </c>
      <c r="J67" s="15">
        <v>0</v>
      </c>
      <c r="K67" s="15">
        <v>423.347</v>
      </c>
      <c r="L67" s="15">
        <v>1257.756</v>
      </c>
      <c r="M67" s="15">
        <v>0</v>
      </c>
    </row>
    <row r="68" spans="1:13" s="16" customFormat="1" ht="12.75">
      <c r="A68" s="14" t="s">
        <v>64</v>
      </c>
      <c r="B68" s="14" t="s">
        <v>71</v>
      </c>
      <c r="C68" s="15">
        <f t="shared" si="0"/>
        <v>18.151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18.151</v>
      </c>
      <c r="M68" s="15">
        <v>0</v>
      </c>
    </row>
    <row r="69" spans="1:13" s="16" customFormat="1" ht="12.75">
      <c r="A69" s="14" t="s">
        <v>64</v>
      </c>
      <c r="B69" s="14" t="s">
        <v>72</v>
      </c>
      <c r="C69" s="15">
        <f t="shared" si="0"/>
        <v>2983.2079999999996</v>
      </c>
      <c r="D69" s="15">
        <v>1423</v>
      </c>
      <c r="E69" s="15">
        <v>270.173</v>
      </c>
      <c r="F69" s="15">
        <v>314.964</v>
      </c>
      <c r="G69" s="15">
        <v>0</v>
      </c>
      <c r="H69" s="15">
        <v>424.183</v>
      </c>
      <c r="I69" s="15">
        <v>0</v>
      </c>
      <c r="J69" s="15">
        <v>0</v>
      </c>
      <c r="K69" s="15">
        <v>227.436</v>
      </c>
      <c r="L69" s="15">
        <v>323.452</v>
      </c>
      <c r="M69" s="15">
        <v>0</v>
      </c>
    </row>
    <row r="70" spans="1:13" s="20" customFormat="1" ht="12.75">
      <c r="A70" s="17" t="s">
        <v>73</v>
      </c>
      <c r="B70" s="18"/>
      <c r="C70" s="22">
        <f t="shared" si="0"/>
        <v>37842.572</v>
      </c>
      <c r="D70" s="22">
        <f>+D61+D62+D63+D64+D65+D66+D67+D68+D69</f>
        <v>10870.539</v>
      </c>
      <c r="E70" s="22">
        <f aca="true" t="shared" si="12" ref="E70:M70">+E61+E62+E63+E64+E65+E66+E67+E68+E69</f>
        <v>5143.039</v>
      </c>
      <c r="F70" s="22">
        <f t="shared" si="12"/>
        <v>13874.002</v>
      </c>
      <c r="G70" s="22">
        <f t="shared" si="12"/>
        <v>569.066</v>
      </c>
      <c r="H70" s="22">
        <f t="shared" si="12"/>
        <v>2911.6720000000005</v>
      </c>
      <c r="I70" s="22">
        <f t="shared" si="12"/>
        <v>0</v>
      </c>
      <c r="J70" s="22">
        <f t="shared" si="12"/>
        <v>0</v>
      </c>
      <c r="K70" s="22">
        <f t="shared" si="12"/>
        <v>959.354</v>
      </c>
      <c r="L70" s="22">
        <f t="shared" si="12"/>
        <v>3491.1900000000005</v>
      </c>
      <c r="M70" s="22">
        <f t="shared" si="12"/>
        <v>23.71</v>
      </c>
    </row>
    <row r="71" spans="1:13" s="16" customFormat="1" ht="12.75">
      <c r="A71" s="14" t="s">
        <v>74</v>
      </c>
      <c r="B71" s="14" t="s">
        <v>75</v>
      </c>
      <c r="C71" s="15">
        <f t="shared" si="0"/>
        <v>2513.2529999999997</v>
      </c>
      <c r="D71" s="15">
        <v>399.416</v>
      </c>
      <c r="E71" s="15">
        <v>200.148</v>
      </c>
      <c r="F71" s="15">
        <v>284.833</v>
      </c>
      <c r="G71" s="15">
        <v>10.005</v>
      </c>
      <c r="H71" s="15">
        <v>158.572</v>
      </c>
      <c r="I71" s="15">
        <v>0</v>
      </c>
      <c r="J71" s="15">
        <v>0</v>
      </c>
      <c r="K71" s="15">
        <v>764.576</v>
      </c>
      <c r="L71" s="15">
        <v>686.771</v>
      </c>
      <c r="M71" s="15">
        <v>8.932</v>
      </c>
    </row>
    <row r="72" spans="1:13" s="16" customFormat="1" ht="12.75">
      <c r="A72" s="14" t="s">
        <v>74</v>
      </c>
      <c r="B72" s="14" t="s">
        <v>76</v>
      </c>
      <c r="C72" s="15">
        <f aca="true" t="shared" si="13" ref="C72:C93">SUM(D72:M72)</f>
        <v>845.8789999999999</v>
      </c>
      <c r="D72" s="15">
        <v>236.798</v>
      </c>
      <c r="E72" s="15">
        <v>154.318</v>
      </c>
      <c r="F72" s="15">
        <v>0</v>
      </c>
      <c r="G72" s="15">
        <v>0</v>
      </c>
      <c r="H72" s="15">
        <v>75.666</v>
      </c>
      <c r="I72" s="15">
        <v>0</v>
      </c>
      <c r="J72" s="15">
        <v>0</v>
      </c>
      <c r="K72" s="15">
        <v>0</v>
      </c>
      <c r="L72" s="15">
        <v>379.097</v>
      </c>
      <c r="M72" s="15">
        <v>0</v>
      </c>
    </row>
    <row r="73" spans="1:13" s="16" customFormat="1" ht="12.75">
      <c r="A73" s="14" t="s">
        <v>74</v>
      </c>
      <c r="B73" s="14" t="s">
        <v>77</v>
      </c>
      <c r="C73" s="15">
        <f t="shared" si="13"/>
        <v>29694.588</v>
      </c>
      <c r="D73" s="15">
        <v>11102.093</v>
      </c>
      <c r="E73" s="15">
        <v>6123.932</v>
      </c>
      <c r="F73" s="15">
        <v>8547.823</v>
      </c>
      <c r="G73" s="15">
        <v>0</v>
      </c>
      <c r="H73" s="15">
        <v>2694.407</v>
      </c>
      <c r="I73" s="15">
        <v>0</v>
      </c>
      <c r="J73" s="15">
        <v>0</v>
      </c>
      <c r="K73" s="15">
        <v>0</v>
      </c>
      <c r="L73" s="15">
        <v>1226.333</v>
      </c>
      <c r="M73" s="15">
        <v>0</v>
      </c>
    </row>
    <row r="74" spans="1:13" s="16" customFormat="1" ht="12.75">
      <c r="A74" s="14" t="s">
        <v>74</v>
      </c>
      <c r="B74" s="14" t="s">
        <v>21</v>
      </c>
      <c r="C74" s="15">
        <f t="shared" si="13"/>
        <v>1175.1230000000003</v>
      </c>
      <c r="D74" s="15">
        <v>602.763</v>
      </c>
      <c r="E74" s="15">
        <v>287.79</v>
      </c>
      <c r="F74" s="15">
        <v>26.719</v>
      </c>
      <c r="G74" s="15">
        <v>20.512</v>
      </c>
      <c r="H74" s="15">
        <v>198.659</v>
      </c>
      <c r="I74" s="15">
        <v>0</v>
      </c>
      <c r="J74" s="15">
        <v>0</v>
      </c>
      <c r="K74" s="15">
        <v>0</v>
      </c>
      <c r="L74" s="15">
        <v>38.68</v>
      </c>
      <c r="M74" s="15">
        <v>0</v>
      </c>
    </row>
    <row r="75" spans="1:13" s="16" customFormat="1" ht="12.75">
      <c r="A75" s="14" t="s">
        <v>74</v>
      </c>
      <c r="B75" s="14" t="s">
        <v>66</v>
      </c>
      <c r="C75" s="15">
        <f t="shared" si="13"/>
        <v>51.767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51.767</v>
      </c>
      <c r="M75" s="15">
        <v>0</v>
      </c>
    </row>
    <row r="76" spans="1:13" s="16" customFormat="1" ht="12.75">
      <c r="A76" s="14" t="s">
        <v>74</v>
      </c>
      <c r="B76" s="14" t="s">
        <v>78</v>
      </c>
      <c r="C76" s="15">
        <f t="shared" si="13"/>
        <v>280.926</v>
      </c>
      <c r="D76" s="15">
        <v>0</v>
      </c>
      <c r="E76" s="15">
        <v>144.213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136.713</v>
      </c>
      <c r="M76" s="15">
        <v>0</v>
      </c>
    </row>
    <row r="77" spans="1:13" s="16" customFormat="1" ht="12.75">
      <c r="A77" s="14" t="s">
        <v>74</v>
      </c>
      <c r="B77" s="14" t="s">
        <v>19</v>
      </c>
      <c r="C77" s="15">
        <f t="shared" si="13"/>
        <v>3808.9990000000003</v>
      </c>
      <c r="D77" s="15">
        <v>1386.59</v>
      </c>
      <c r="E77" s="15">
        <v>680.845</v>
      </c>
      <c r="F77" s="15">
        <v>113.289</v>
      </c>
      <c r="G77" s="15">
        <v>0</v>
      </c>
      <c r="H77" s="15">
        <v>612.167</v>
      </c>
      <c r="I77" s="15">
        <v>0</v>
      </c>
      <c r="J77" s="15">
        <v>0</v>
      </c>
      <c r="K77" s="15">
        <v>900.014</v>
      </c>
      <c r="L77" s="15">
        <v>116.094</v>
      </c>
      <c r="M77" s="15">
        <v>0</v>
      </c>
    </row>
    <row r="78" spans="1:13" s="16" customFormat="1" ht="12.75">
      <c r="A78" s="14" t="s">
        <v>74</v>
      </c>
      <c r="B78" s="23" t="s">
        <v>26</v>
      </c>
      <c r="C78" s="15">
        <f t="shared" si="13"/>
        <v>8811.98</v>
      </c>
      <c r="D78" s="15">
        <v>0</v>
      </c>
      <c r="E78" s="15">
        <v>0</v>
      </c>
      <c r="F78" s="15">
        <v>8811.98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</row>
    <row r="79" spans="1:13" s="20" customFormat="1" ht="12.75">
      <c r="A79" s="17" t="s">
        <v>79</v>
      </c>
      <c r="C79" s="22">
        <f t="shared" si="13"/>
        <v>47182.515</v>
      </c>
      <c r="D79" s="22">
        <f aca="true" t="shared" si="14" ref="D79:M79">+D71+D72+D73+D74+D75+D76+D77+D78</f>
        <v>13727.660000000002</v>
      </c>
      <c r="E79" s="22">
        <f t="shared" si="14"/>
        <v>7591.246</v>
      </c>
      <c r="F79" s="22">
        <f t="shared" si="14"/>
        <v>17784.644</v>
      </c>
      <c r="G79" s="22">
        <f t="shared" si="14"/>
        <v>30.517000000000003</v>
      </c>
      <c r="H79" s="22">
        <f t="shared" si="14"/>
        <v>3739.471</v>
      </c>
      <c r="I79" s="22">
        <f t="shared" si="14"/>
        <v>0</v>
      </c>
      <c r="J79" s="22">
        <f t="shared" si="14"/>
        <v>0</v>
      </c>
      <c r="K79" s="22">
        <f t="shared" si="14"/>
        <v>1664.5900000000001</v>
      </c>
      <c r="L79" s="22">
        <f t="shared" si="14"/>
        <v>2635.455</v>
      </c>
      <c r="M79" s="22">
        <f t="shared" si="14"/>
        <v>8.932</v>
      </c>
    </row>
    <row r="80" spans="1:13" s="16" customFormat="1" ht="12.75">
      <c r="A80" s="14" t="s">
        <v>80</v>
      </c>
      <c r="B80" s="14" t="s">
        <v>71</v>
      </c>
      <c r="C80" s="15">
        <f t="shared" si="13"/>
        <v>890.502</v>
      </c>
      <c r="D80" s="15">
        <v>152.985</v>
      </c>
      <c r="E80" s="15">
        <v>220.752</v>
      </c>
      <c r="F80" s="15">
        <v>0</v>
      </c>
      <c r="G80" s="15">
        <v>0</v>
      </c>
      <c r="H80" s="15">
        <v>53.791</v>
      </c>
      <c r="I80" s="15">
        <v>0</v>
      </c>
      <c r="J80" s="15">
        <v>0</v>
      </c>
      <c r="K80" s="15">
        <v>0</v>
      </c>
      <c r="L80" s="15">
        <v>462.974</v>
      </c>
      <c r="M80" s="15">
        <v>0</v>
      </c>
    </row>
    <row r="81" spans="1:13" s="16" customFormat="1" ht="12.75">
      <c r="A81" s="14" t="s">
        <v>80</v>
      </c>
      <c r="B81" s="14" t="s">
        <v>43</v>
      </c>
      <c r="C81" s="15">
        <f t="shared" si="13"/>
        <v>6538.117</v>
      </c>
      <c r="D81" s="15">
        <v>2342.034</v>
      </c>
      <c r="E81" s="15">
        <v>3324.941</v>
      </c>
      <c r="F81" s="15">
        <v>0</v>
      </c>
      <c r="G81" s="15">
        <v>0</v>
      </c>
      <c r="H81" s="15">
        <v>714.147</v>
      </c>
      <c r="I81" s="15">
        <v>0</v>
      </c>
      <c r="J81" s="15">
        <v>0</v>
      </c>
      <c r="K81" s="15">
        <v>0</v>
      </c>
      <c r="L81" s="15">
        <v>156.995</v>
      </c>
      <c r="M81" s="15">
        <v>0</v>
      </c>
    </row>
    <row r="82" spans="1:13" s="16" customFormat="1" ht="12.75">
      <c r="A82" s="14" t="s">
        <v>80</v>
      </c>
      <c r="B82" s="14" t="s">
        <v>66</v>
      </c>
      <c r="C82" s="15">
        <f t="shared" si="13"/>
        <v>174.51000000000002</v>
      </c>
      <c r="D82" s="15">
        <v>20.664</v>
      </c>
      <c r="E82" s="15">
        <v>4.357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3.516</v>
      </c>
      <c r="L82" s="15">
        <v>145.973</v>
      </c>
      <c r="M82" s="15">
        <v>0</v>
      </c>
    </row>
    <row r="83" spans="1:13" s="16" customFormat="1" ht="12.75">
      <c r="A83" s="14" t="s">
        <v>80</v>
      </c>
      <c r="B83" s="14" t="s">
        <v>38</v>
      </c>
      <c r="C83" s="15">
        <f t="shared" si="13"/>
        <v>2552.834</v>
      </c>
      <c r="D83" s="15">
        <v>1028.78</v>
      </c>
      <c r="E83" s="15">
        <v>798.677</v>
      </c>
      <c r="F83" s="15">
        <v>0</v>
      </c>
      <c r="G83" s="15">
        <v>28.859</v>
      </c>
      <c r="H83" s="15">
        <v>362.125</v>
      </c>
      <c r="I83" s="15">
        <v>0</v>
      </c>
      <c r="J83" s="15">
        <v>0</v>
      </c>
      <c r="K83" s="15">
        <v>0</v>
      </c>
      <c r="L83" s="15">
        <v>269.873</v>
      </c>
      <c r="M83" s="15">
        <v>64.52</v>
      </c>
    </row>
    <row r="84" spans="1:13" s="16" customFormat="1" ht="12.75">
      <c r="A84" s="14" t="s">
        <v>80</v>
      </c>
      <c r="B84" s="14" t="s">
        <v>78</v>
      </c>
      <c r="C84" s="15">
        <f t="shared" si="13"/>
        <v>17477.994</v>
      </c>
      <c r="D84" s="15">
        <v>6094.224</v>
      </c>
      <c r="E84" s="15">
        <v>8239.338</v>
      </c>
      <c r="F84" s="15">
        <v>304.65</v>
      </c>
      <c r="G84" s="15">
        <v>0</v>
      </c>
      <c r="H84" s="15">
        <v>1218.68</v>
      </c>
      <c r="I84" s="15">
        <v>0</v>
      </c>
      <c r="J84" s="15">
        <v>0</v>
      </c>
      <c r="K84" s="15">
        <v>1621.102</v>
      </c>
      <c r="L84" s="15">
        <v>0</v>
      </c>
      <c r="M84" s="15">
        <v>0</v>
      </c>
    </row>
    <row r="85" spans="1:13" s="20" customFormat="1" ht="12.75">
      <c r="A85" s="17" t="s">
        <v>81</v>
      </c>
      <c r="B85" s="18"/>
      <c r="C85" s="22">
        <f t="shared" si="13"/>
        <v>27633.957</v>
      </c>
      <c r="D85" s="22">
        <f>+D80+D81+D82+D83+D84</f>
        <v>9638.687000000002</v>
      </c>
      <c r="E85" s="22">
        <f aca="true" t="shared" si="15" ref="E85:M85">+E80+E81+E82+E83+E84</f>
        <v>12588.064999999999</v>
      </c>
      <c r="F85" s="22">
        <f t="shared" si="15"/>
        <v>304.65</v>
      </c>
      <c r="G85" s="22">
        <f t="shared" si="15"/>
        <v>28.859</v>
      </c>
      <c r="H85" s="22">
        <f t="shared" si="15"/>
        <v>2348.7430000000004</v>
      </c>
      <c r="I85" s="22">
        <f t="shared" si="15"/>
        <v>0</v>
      </c>
      <c r="J85" s="22">
        <f t="shared" si="15"/>
        <v>0</v>
      </c>
      <c r="K85" s="22">
        <f t="shared" si="15"/>
        <v>1624.6180000000002</v>
      </c>
      <c r="L85" s="22">
        <f t="shared" si="15"/>
        <v>1035.815</v>
      </c>
      <c r="M85" s="22">
        <f t="shared" si="15"/>
        <v>64.52</v>
      </c>
    </row>
    <row r="86" spans="1:13" ht="12.75">
      <c r="A86" s="18" t="s">
        <v>82</v>
      </c>
      <c r="B86" s="18" t="s">
        <v>24</v>
      </c>
      <c r="C86" s="7">
        <f t="shared" si="13"/>
        <v>686.527</v>
      </c>
      <c r="D86" s="7">
        <v>0</v>
      </c>
      <c r="E86" s="7">
        <v>252.835</v>
      </c>
      <c r="F86" s="7">
        <v>0</v>
      </c>
      <c r="G86" s="7">
        <v>0</v>
      </c>
      <c r="H86" s="7">
        <v>7.609</v>
      </c>
      <c r="I86" s="7">
        <v>0</v>
      </c>
      <c r="J86" s="7">
        <v>0</v>
      </c>
      <c r="K86" s="7">
        <v>0</v>
      </c>
      <c r="L86" s="7">
        <v>426.083</v>
      </c>
      <c r="M86" s="7">
        <v>0</v>
      </c>
    </row>
    <row r="87" spans="1:13" s="16" customFormat="1" ht="12.75">
      <c r="A87" s="14" t="s">
        <v>82</v>
      </c>
      <c r="B87" s="14" t="s">
        <v>83</v>
      </c>
      <c r="C87" s="15">
        <f t="shared" si="13"/>
        <v>2008.779</v>
      </c>
      <c r="D87" s="15">
        <v>348.518</v>
      </c>
      <c r="E87" s="15">
        <v>13.888</v>
      </c>
      <c r="F87" s="15">
        <v>0</v>
      </c>
      <c r="G87" s="15">
        <v>144.464</v>
      </c>
      <c r="H87" s="15">
        <v>55.989</v>
      </c>
      <c r="I87" s="15">
        <v>0</v>
      </c>
      <c r="J87" s="15">
        <v>0</v>
      </c>
      <c r="K87" s="15">
        <v>0</v>
      </c>
      <c r="L87" s="15">
        <v>1445.92</v>
      </c>
      <c r="M87" s="15">
        <v>0</v>
      </c>
    </row>
    <row r="88" spans="1:13" s="16" customFormat="1" ht="12.75">
      <c r="A88" s="14" t="s">
        <v>82</v>
      </c>
      <c r="B88" s="14" t="s">
        <v>19</v>
      </c>
      <c r="C88" s="15">
        <f t="shared" si="13"/>
        <v>8795.631</v>
      </c>
      <c r="D88" s="15">
        <v>3869.671</v>
      </c>
      <c r="E88" s="15">
        <v>1497.365</v>
      </c>
      <c r="F88" s="15">
        <v>1448.366</v>
      </c>
      <c r="G88" s="15">
        <v>0</v>
      </c>
      <c r="H88" s="15">
        <v>673.926</v>
      </c>
      <c r="I88" s="15">
        <v>0</v>
      </c>
      <c r="J88" s="15">
        <v>0</v>
      </c>
      <c r="K88" s="15">
        <v>1227.698</v>
      </c>
      <c r="L88" s="15">
        <v>78.605</v>
      </c>
      <c r="M88" s="15">
        <v>0</v>
      </c>
    </row>
    <row r="89" spans="1:13" s="16" customFormat="1" ht="12.75">
      <c r="A89" s="14" t="s">
        <v>82</v>
      </c>
      <c r="B89" s="14" t="s">
        <v>84</v>
      </c>
      <c r="C89" s="15">
        <f t="shared" si="13"/>
        <v>16372.242000000002</v>
      </c>
      <c r="D89" s="15">
        <v>6116.076</v>
      </c>
      <c r="E89" s="15">
        <v>3263.802</v>
      </c>
      <c r="F89" s="15">
        <v>3763.934</v>
      </c>
      <c r="G89" s="15">
        <v>0</v>
      </c>
      <c r="H89" s="15">
        <v>1063.048</v>
      </c>
      <c r="I89" s="15">
        <v>0</v>
      </c>
      <c r="J89" s="15">
        <v>0</v>
      </c>
      <c r="K89" s="15">
        <v>0</v>
      </c>
      <c r="L89" s="15">
        <v>2165.382</v>
      </c>
      <c r="M89" s="15">
        <v>0</v>
      </c>
    </row>
    <row r="90" spans="1:13" s="16" customFormat="1" ht="12.75">
      <c r="A90" s="14" t="s">
        <v>82</v>
      </c>
      <c r="B90" s="14" t="s">
        <v>85</v>
      </c>
      <c r="C90" s="15">
        <f t="shared" si="13"/>
        <v>8461.994</v>
      </c>
      <c r="D90" s="15">
        <v>3156.528</v>
      </c>
      <c r="E90" s="15">
        <v>2181.931</v>
      </c>
      <c r="F90" s="15">
        <v>97.888</v>
      </c>
      <c r="G90" s="15">
        <v>182.37</v>
      </c>
      <c r="H90" s="15">
        <v>771.573</v>
      </c>
      <c r="I90" s="15">
        <v>0</v>
      </c>
      <c r="J90" s="15">
        <v>0</v>
      </c>
      <c r="K90" s="15">
        <v>205.446</v>
      </c>
      <c r="L90" s="15">
        <v>1866.258</v>
      </c>
      <c r="M90" s="15">
        <v>0</v>
      </c>
    </row>
    <row r="91" spans="1:13" s="16" customFormat="1" ht="12.75">
      <c r="A91" s="14" t="s">
        <v>82</v>
      </c>
      <c r="B91" s="23" t="s">
        <v>86</v>
      </c>
      <c r="C91" s="15">
        <f>SUM(D91:M91)</f>
        <v>3456.2870000000003</v>
      </c>
      <c r="D91" s="15">
        <v>1384.162</v>
      </c>
      <c r="E91" s="15">
        <v>704.344</v>
      </c>
      <c r="F91" s="15">
        <v>959.85</v>
      </c>
      <c r="G91" s="15">
        <v>0</v>
      </c>
      <c r="H91" s="15">
        <v>216.753</v>
      </c>
      <c r="I91" s="15">
        <v>0</v>
      </c>
      <c r="J91" s="15">
        <v>0</v>
      </c>
      <c r="K91" s="15">
        <v>0</v>
      </c>
      <c r="L91" s="15">
        <v>191.178</v>
      </c>
      <c r="M91" s="15">
        <v>0</v>
      </c>
    </row>
    <row r="92" spans="1:13" s="16" customFormat="1" ht="12.75">
      <c r="A92" s="14" t="s">
        <v>82</v>
      </c>
      <c r="B92" s="14" t="s">
        <v>87</v>
      </c>
      <c r="C92" s="15">
        <f t="shared" si="13"/>
        <v>3843.434</v>
      </c>
      <c r="D92" s="15">
        <v>2233.267</v>
      </c>
      <c r="E92" s="15">
        <v>340.55</v>
      </c>
      <c r="F92" s="15">
        <v>687.614</v>
      </c>
      <c r="G92" s="15">
        <v>75.378</v>
      </c>
      <c r="H92" s="15">
        <v>420.449</v>
      </c>
      <c r="I92" s="15">
        <v>0</v>
      </c>
      <c r="J92" s="15">
        <v>0</v>
      </c>
      <c r="K92" s="15">
        <v>86.176</v>
      </c>
      <c r="L92" s="15">
        <v>0</v>
      </c>
      <c r="M92" s="15">
        <v>0</v>
      </c>
    </row>
    <row r="93" spans="1:13" s="20" customFormat="1" ht="12.75">
      <c r="A93" s="17" t="s">
        <v>88</v>
      </c>
      <c r="C93" s="22">
        <f t="shared" si="13"/>
        <v>43624.894</v>
      </c>
      <c r="D93" s="22">
        <f>+D86+D87+D88+D89+D90+D91+D92</f>
        <v>17108.222</v>
      </c>
      <c r="E93" s="22">
        <f aca="true" t="shared" si="16" ref="E93:M93">+E86+E87+E88+E89+E90+E91+E92</f>
        <v>8254.715</v>
      </c>
      <c r="F93" s="22">
        <f t="shared" si="16"/>
        <v>6957.652</v>
      </c>
      <c r="G93" s="22">
        <f t="shared" si="16"/>
        <v>402.212</v>
      </c>
      <c r="H93" s="22">
        <f t="shared" si="16"/>
        <v>3209.347</v>
      </c>
      <c r="I93" s="22">
        <f t="shared" si="16"/>
        <v>0</v>
      </c>
      <c r="J93" s="22">
        <f t="shared" si="16"/>
        <v>0</v>
      </c>
      <c r="K93" s="22">
        <f t="shared" si="16"/>
        <v>1519.32</v>
      </c>
      <c r="L93" s="22">
        <f t="shared" si="16"/>
        <v>6173.4259999999995</v>
      </c>
      <c r="M93" s="22">
        <f t="shared" si="16"/>
        <v>0</v>
      </c>
    </row>
    <row r="94" spans="1:13" ht="12.75">
      <c r="A94" s="20"/>
      <c r="B94" s="2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s="20" customFormat="1" ht="12.75">
      <c r="A95" s="17" t="s">
        <v>89</v>
      </c>
      <c r="C95" s="22">
        <f>SUM(D95:M95)</f>
        <v>719216.2369999998</v>
      </c>
      <c r="D95" s="22">
        <f>+D9+D14+D31+D41+D44+D46+D47+D49+D55+D56+D58+D77+D88</f>
        <v>308024.28899999993</v>
      </c>
      <c r="E95" s="22">
        <f aca="true" t="shared" si="17" ref="E95:M95">+E9+E14+E31+E41+E44+E46+E47+E49+E55+E56+E58+E77+E88</f>
        <v>184415.085</v>
      </c>
      <c r="F95" s="22">
        <f t="shared" si="17"/>
        <v>74307.548</v>
      </c>
      <c r="G95" s="22">
        <f t="shared" si="17"/>
        <v>0</v>
      </c>
      <c r="H95" s="22">
        <f t="shared" si="17"/>
        <v>30381.959</v>
      </c>
      <c r="I95" s="22">
        <f t="shared" si="17"/>
        <v>0</v>
      </c>
      <c r="J95" s="22">
        <f t="shared" si="17"/>
        <v>0</v>
      </c>
      <c r="K95" s="22">
        <f t="shared" si="17"/>
        <v>119013.12400000001</v>
      </c>
      <c r="L95" s="22">
        <f t="shared" si="17"/>
        <v>3074.232</v>
      </c>
      <c r="M95" s="22">
        <f t="shared" si="17"/>
        <v>0</v>
      </c>
    </row>
    <row r="96" spans="1:13" s="20" customFormat="1" ht="12.75">
      <c r="A96" s="17" t="s">
        <v>90</v>
      </c>
      <c r="C96" s="22">
        <f>+C98-C95-C97</f>
        <v>397319.5369999999</v>
      </c>
      <c r="D96" s="22">
        <f aca="true" t="shared" si="18" ref="D96:M96">+D98-D95-D97</f>
        <v>136118.26</v>
      </c>
      <c r="E96" s="22">
        <f t="shared" si="18"/>
        <v>71041.109</v>
      </c>
      <c r="F96" s="22">
        <f t="shared" si="18"/>
        <v>83614.71200000029</v>
      </c>
      <c r="G96" s="22">
        <f t="shared" si="18"/>
        <v>8866.436999999998</v>
      </c>
      <c r="H96" s="22">
        <f t="shared" si="18"/>
        <v>27208.84400000001</v>
      </c>
      <c r="I96" s="22">
        <f t="shared" si="18"/>
        <v>0</v>
      </c>
      <c r="J96" s="22">
        <f t="shared" si="18"/>
        <v>1317.237</v>
      </c>
      <c r="K96" s="22">
        <f t="shared" si="18"/>
        <v>41952.06999999992</v>
      </c>
      <c r="L96" s="22">
        <f t="shared" si="18"/>
        <v>26584.339</v>
      </c>
      <c r="M96" s="22">
        <f t="shared" si="18"/>
        <v>616.529</v>
      </c>
    </row>
    <row r="97" spans="1:13" s="20" customFormat="1" ht="12.75">
      <c r="A97" s="17" t="s">
        <v>91</v>
      </c>
      <c r="C97" s="22">
        <f>+C16+C27+C59+C78</f>
        <v>974851.32</v>
      </c>
      <c r="D97" s="22">
        <f>+D16+D27+D59+D78</f>
        <v>0</v>
      </c>
      <c r="E97" s="22">
        <f>+E16+E27+E59+E78</f>
        <v>4203.12</v>
      </c>
      <c r="F97" s="22">
        <f>+F16+F27+F59+F78</f>
        <v>970648.2</v>
      </c>
      <c r="G97" s="22">
        <f>+G16+G27+G59+G78</f>
        <v>0</v>
      </c>
      <c r="H97" s="22">
        <f>+H16+H27+H59+H78</f>
        <v>0</v>
      </c>
      <c r="I97" s="22">
        <f>+I16+I27+I59+I78</f>
        <v>0</v>
      </c>
      <c r="J97" s="22">
        <f>+J16+J27+J59+J78</f>
        <v>0</v>
      </c>
      <c r="K97" s="22">
        <f>+K16+K27+K59+K78</f>
        <v>0</v>
      </c>
      <c r="L97" s="22">
        <f>+L16+L27+L59+L78</f>
        <v>0</v>
      </c>
      <c r="M97" s="22">
        <f>+M16+M27+M59+M78</f>
        <v>0</v>
      </c>
    </row>
    <row r="98" spans="1:13" s="20" customFormat="1" ht="12.75">
      <c r="A98" s="17" t="s">
        <v>92</v>
      </c>
      <c r="C98" s="22">
        <f>+C12+C17+C19+C23+C28+C35+C42+C48+C50+C52+C60+C70+C79+C85+C93</f>
        <v>2091387.0939999998</v>
      </c>
      <c r="D98" s="22">
        <f>+D12+D17+D19+D23+D28+D35+D42+D48+D50+D52+D60+D70+D79+D85+D93</f>
        <v>444142.54899999994</v>
      </c>
      <c r="E98" s="22">
        <f>+E12+E17+E19+E23+E28+E35+E42+E48+E50+E52+E60+E70+E79+E85+E93</f>
        <v>259659.31399999998</v>
      </c>
      <c r="F98" s="22">
        <f>+F12+F17+F19+F23+F28+F35+F42+F48+F50+F52+F60+F70+F79+F85+F93</f>
        <v>1128570.4600000002</v>
      </c>
      <c r="G98" s="22">
        <f>+G12+G17+G19+G23+G28+G35+G42+G48+G50+G52+G60+G70+G79+G85+G93</f>
        <v>8866.436999999998</v>
      </c>
      <c r="H98" s="22">
        <f>+H12+H17+H19+H23+H28+H35+H42+H48+H50+H52+H60+H70+H79+H85+H93</f>
        <v>57590.80300000001</v>
      </c>
      <c r="I98" s="22">
        <f>+I12+I17+I19+I23+I28+I35+I42+I48+I50+I52+I60+I70+I79+I85+I93</f>
        <v>0</v>
      </c>
      <c r="J98" s="22">
        <f>+J12+J17+J19+J23+J28+J35+J42+J48+J50+J52+J60+J70+J79+J85+J93</f>
        <v>1317.237</v>
      </c>
      <c r="K98" s="22">
        <f>+K12+K17+K19+K23+K28+K35+K42+K48+K50+K52+K60+K70+K79+K85+K93</f>
        <v>160965.19399999993</v>
      </c>
      <c r="L98" s="22">
        <f>+L12+L17+L19+L23+L28+L35+L42+L48+L50+L52+L60+L70+L79+L85+L93</f>
        <v>29658.571</v>
      </c>
      <c r="M98" s="22">
        <f>+M12+M17+M19+M23+M28+M35+M42+M48+M50+M52+M60+M70+M79+M85+M93</f>
        <v>616.529</v>
      </c>
    </row>
    <row r="99" spans="1:13" ht="12.75">
      <c r="A99" s="20"/>
      <c r="B99" s="2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2.75">
      <c r="A100" s="20"/>
      <c r="B100" s="20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17" t="s">
        <v>95</v>
      </c>
      <c r="B101" s="2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20"/>
      <c r="B102" s="2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20"/>
      <c r="B103" s="2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2" ht="12.75">
      <c r="A104" s="20"/>
      <c r="B104" s="20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75">
      <selection activeCell="B104" sqref="B104"/>
    </sheetView>
  </sheetViews>
  <sheetFormatPr defaultColWidth="11.421875" defaultRowHeight="12.75"/>
  <cols>
    <col min="1" max="1" width="30.7109375" style="0" customWidth="1"/>
    <col min="2" max="2" width="34.7109375" style="0" customWidth="1"/>
    <col min="3" max="3" width="12.7109375" style="0" customWidth="1"/>
    <col min="4" max="4" width="12.140625" style="0" customWidth="1"/>
    <col min="9" max="9" width="9.28125" style="0" customWidth="1"/>
    <col min="10" max="10" width="9.421875" style="0" customWidth="1"/>
    <col min="11" max="11" width="9.28125" style="0" customWidth="1"/>
    <col min="12" max="12" width="9.00390625" style="0" customWidth="1"/>
    <col min="13" max="13" width="9.140625" style="0" customWidth="1"/>
  </cols>
  <sheetData>
    <row r="1" spans="1:3" ht="12.75">
      <c r="A1" s="1" t="s">
        <v>94</v>
      </c>
      <c r="C1" s="2"/>
    </row>
    <row r="2" spans="1:3" ht="12.75">
      <c r="A2" s="1" t="s">
        <v>0</v>
      </c>
      <c r="C2" s="2"/>
    </row>
    <row r="3" spans="1:3" ht="12.75">
      <c r="A3" s="1"/>
      <c r="C3" s="2"/>
    </row>
    <row r="4" spans="1:3" ht="12.75">
      <c r="A4" s="1" t="s">
        <v>93</v>
      </c>
      <c r="C4" s="2"/>
    </row>
    <row r="5" ht="12.75">
      <c r="C5" s="2"/>
    </row>
    <row r="6" spans="1:13" ht="12.75">
      <c r="A6" s="1" t="s">
        <v>3</v>
      </c>
      <c r="B6" s="1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</row>
    <row r="7" spans="1:13" ht="12.75">
      <c r="A7" s="14" t="s">
        <v>16</v>
      </c>
      <c r="B7" s="14" t="s">
        <v>17</v>
      </c>
      <c r="C7" s="26">
        <f aca="true" t="shared" si="0" ref="C7:C70">SUM(D7:M7)</f>
        <v>436</v>
      </c>
      <c r="D7" s="25">
        <v>304</v>
      </c>
      <c r="E7" s="25">
        <v>87</v>
      </c>
      <c r="F7" s="25">
        <v>2</v>
      </c>
      <c r="G7" s="25">
        <v>0</v>
      </c>
      <c r="H7" s="25">
        <v>1</v>
      </c>
      <c r="I7" s="25">
        <v>0</v>
      </c>
      <c r="J7" s="25">
        <v>0</v>
      </c>
      <c r="K7" s="25">
        <v>0</v>
      </c>
      <c r="L7" s="25">
        <v>42</v>
      </c>
      <c r="M7" s="25">
        <v>0</v>
      </c>
    </row>
    <row r="8" spans="1:13" ht="12.75">
      <c r="A8" s="14" t="s">
        <v>16</v>
      </c>
      <c r="B8" s="14" t="s">
        <v>18</v>
      </c>
      <c r="C8" s="26">
        <f t="shared" si="0"/>
        <v>104</v>
      </c>
      <c r="D8" s="25">
        <v>0</v>
      </c>
      <c r="E8" s="25">
        <v>0</v>
      </c>
      <c r="F8" s="25">
        <v>1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103</v>
      </c>
      <c r="M8" s="25">
        <v>0</v>
      </c>
    </row>
    <row r="9" spans="1:13" ht="12.75">
      <c r="A9" s="14" t="s">
        <v>16</v>
      </c>
      <c r="B9" s="14" t="s">
        <v>19</v>
      </c>
      <c r="C9" s="26">
        <f t="shared" si="0"/>
        <v>4726</v>
      </c>
      <c r="D9" s="25">
        <v>4058</v>
      </c>
      <c r="E9" s="25">
        <v>519</v>
      </c>
      <c r="F9" s="25">
        <v>7</v>
      </c>
      <c r="G9" s="25">
        <v>0</v>
      </c>
      <c r="H9" s="25">
        <v>1</v>
      </c>
      <c r="I9" s="25">
        <v>0</v>
      </c>
      <c r="J9" s="25">
        <v>0</v>
      </c>
      <c r="K9" s="25">
        <v>104</v>
      </c>
      <c r="L9" s="25">
        <v>37</v>
      </c>
      <c r="M9" s="25">
        <v>0</v>
      </c>
    </row>
    <row r="10" spans="1:13" ht="12.75">
      <c r="A10" s="14" t="s">
        <v>16</v>
      </c>
      <c r="B10" s="14" t="s">
        <v>20</v>
      </c>
      <c r="C10" s="26">
        <f t="shared" si="0"/>
        <v>1033</v>
      </c>
      <c r="D10" s="25">
        <v>697</v>
      </c>
      <c r="E10" s="25">
        <v>178</v>
      </c>
      <c r="F10" s="25">
        <v>12</v>
      </c>
      <c r="G10" s="25">
        <v>1</v>
      </c>
      <c r="H10" s="25">
        <v>1</v>
      </c>
      <c r="I10" s="25">
        <v>0</v>
      </c>
      <c r="J10" s="25">
        <v>0</v>
      </c>
      <c r="K10" s="25">
        <v>0</v>
      </c>
      <c r="L10" s="25">
        <v>139</v>
      </c>
      <c r="M10" s="25">
        <v>5</v>
      </c>
    </row>
    <row r="11" spans="1:13" ht="12.75">
      <c r="A11" s="14" t="s">
        <v>16</v>
      </c>
      <c r="B11" s="14" t="s">
        <v>21</v>
      </c>
      <c r="C11" s="26">
        <f t="shared" si="0"/>
        <v>72</v>
      </c>
      <c r="D11" s="25">
        <v>18</v>
      </c>
      <c r="E11" s="25">
        <v>7</v>
      </c>
      <c r="F11" s="25">
        <v>3</v>
      </c>
      <c r="G11" s="25">
        <v>0</v>
      </c>
      <c r="H11" s="25">
        <v>1</v>
      </c>
      <c r="I11" s="25">
        <v>0</v>
      </c>
      <c r="J11" s="25">
        <v>3</v>
      </c>
      <c r="K11" s="25">
        <v>0</v>
      </c>
      <c r="L11" s="25">
        <v>40</v>
      </c>
      <c r="M11" s="25">
        <v>0</v>
      </c>
    </row>
    <row r="12" spans="1:13" s="20" customFormat="1" ht="12.75">
      <c r="A12" s="17" t="s">
        <v>22</v>
      </c>
      <c r="B12" s="18"/>
      <c r="C12" s="27">
        <f t="shared" si="0"/>
        <v>6371</v>
      </c>
      <c r="D12" s="28">
        <f>+D7+D8+D9+D10+D11</f>
        <v>5077</v>
      </c>
      <c r="E12" s="28">
        <f aca="true" t="shared" si="1" ref="E12:M12">+E7+E8+E9+E10+E11</f>
        <v>791</v>
      </c>
      <c r="F12" s="28">
        <f t="shared" si="1"/>
        <v>25</v>
      </c>
      <c r="G12" s="28">
        <f t="shared" si="1"/>
        <v>1</v>
      </c>
      <c r="H12" s="28">
        <f t="shared" si="1"/>
        <v>4</v>
      </c>
      <c r="I12" s="28">
        <f t="shared" si="1"/>
        <v>0</v>
      </c>
      <c r="J12" s="28">
        <f t="shared" si="1"/>
        <v>3</v>
      </c>
      <c r="K12" s="28">
        <f t="shared" si="1"/>
        <v>104</v>
      </c>
      <c r="L12" s="28">
        <f t="shared" si="1"/>
        <v>361</v>
      </c>
      <c r="M12" s="28">
        <f t="shared" si="1"/>
        <v>5</v>
      </c>
    </row>
    <row r="13" spans="1:13" ht="12.75">
      <c r="A13" s="18" t="s">
        <v>23</v>
      </c>
      <c r="B13" s="18" t="s">
        <v>24</v>
      </c>
      <c r="C13" s="8">
        <f t="shared" si="0"/>
        <v>83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82</v>
      </c>
      <c r="M13" s="11">
        <v>0</v>
      </c>
    </row>
    <row r="14" spans="1:13" ht="12.75">
      <c r="A14" s="18" t="s">
        <v>23</v>
      </c>
      <c r="B14" s="18" t="s">
        <v>19</v>
      </c>
      <c r="C14" s="26">
        <f t="shared" si="0"/>
        <v>135373</v>
      </c>
      <c r="D14" s="25">
        <v>122303</v>
      </c>
      <c r="E14" s="25">
        <v>12203</v>
      </c>
      <c r="F14" s="25">
        <v>274</v>
      </c>
      <c r="G14" s="25">
        <v>0</v>
      </c>
      <c r="H14" s="25">
        <v>1</v>
      </c>
      <c r="I14" s="25">
        <v>0</v>
      </c>
      <c r="J14" s="25">
        <v>0</v>
      </c>
      <c r="K14" s="25">
        <v>572</v>
      </c>
      <c r="L14" s="25">
        <v>20</v>
      </c>
      <c r="M14" s="25">
        <v>0</v>
      </c>
    </row>
    <row r="15" spans="1:13" ht="12.75">
      <c r="A15" s="18" t="s">
        <v>23</v>
      </c>
      <c r="B15" s="18" t="s">
        <v>25</v>
      </c>
      <c r="C15" s="26">
        <f t="shared" si="0"/>
        <v>1479</v>
      </c>
      <c r="D15" s="25">
        <v>1092</v>
      </c>
      <c r="E15" s="25">
        <v>55</v>
      </c>
      <c r="F15" s="25">
        <v>18</v>
      </c>
      <c r="G15" s="25">
        <v>5</v>
      </c>
      <c r="H15" s="25">
        <v>1</v>
      </c>
      <c r="I15" s="25">
        <v>0</v>
      </c>
      <c r="J15" s="25">
        <v>0</v>
      </c>
      <c r="K15" s="25">
        <v>3</v>
      </c>
      <c r="L15" s="25">
        <v>305</v>
      </c>
      <c r="M15" s="25">
        <v>0</v>
      </c>
    </row>
    <row r="16" spans="1:13" s="16" customFormat="1" ht="12.75">
      <c r="A16" s="14" t="s">
        <v>23</v>
      </c>
      <c r="B16" s="23" t="s">
        <v>26</v>
      </c>
      <c r="C16" s="26">
        <f t="shared" si="0"/>
        <v>18</v>
      </c>
      <c r="D16" s="29">
        <v>0</v>
      </c>
      <c r="E16" s="29">
        <v>3</v>
      </c>
      <c r="F16" s="29">
        <v>15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</row>
    <row r="17" spans="1:13" s="20" customFormat="1" ht="12.75">
      <c r="A17" s="17" t="s">
        <v>27</v>
      </c>
      <c r="B17" s="18"/>
      <c r="C17" s="27">
        <f t="shared" si="0"/>
        <v>136953</v>
      </c>
      <c r="D17" s="28">
        <f>+D13+D14+D15+D16</f>
        <v>123395</v>
      </c>
      <c r="E17" s="28">
        <f aca="true" t="shared" si="2" ref="E17:M17">+E13+E14+E15+E16</f>
        <v>12261</v>
      </c>
      <c r="F17" s="28">
        <f t="shared" si="2"/>
        <v>307</v>
      </c>
      <c r="G17" s="28">
        <f t="shared" si="2"/>
        <v>5</v>
      </c>
      <c r="H17" s="28">
        <f t="shared" si="2"/>
        <v>3</v>
      </c>
      <c r="I17" s="28">
        <f t="shared" si="2"/>
        <v>0</v>
      </c>
      <c r="J17" s="28">
        <f t="shared" si="2"/>
        <v>0</v>
      </c>
      <c r="K17" s="28">
        <f t="shared" si="2"/>
        <v>575</v>
      </c>
      <c r="L17" s="28">
        <f t="shared" si="2"/>
        <v>407</v>
      </c>
      <c r="M17" s="28">
        <f t="shared" si="2"/>
        <v>0</v>
      </c>
    </row>
    <row r="18" spans="1:13" s="16" customFormat="1" ht="12.75">
      <c r="A18" s="14" t="s">
        <v>28</v>
      </c>
      <c r="B18" s="14" t="s">
        <v>29</v>
      </c>
      <c r="C18" s="26">
        <f t="shared" si="0"/>
        <v>25289</v>
      </c>
      <c r="D18" s="29">
        <v>22961</v>
      </c>
      <c r="E18" s="29">
        <v>1893</v>
      </c>
      <c r="F18" s="29">
        <v>118</v>
      </c>
      <c r="G18" s="29">
        <v>1</v>
      </c>
      <c r="H18" s="29">
        <v>1</v>
      </c>
      <c r="I18" s="29">
        <v>0</v>
      </c>
      <c r="J18" s="29">
        <v>0</v>
      </c>
      <c r="K18" s="29">
        <v>150</v>
      </c>
      <c r="L18" s="29">
        <v>164</v>
      </c>
      <c r="M18" s="29">
        <v>1</v>
      </c>
    </row>
    <row r="19" spans="1:13" s="20" customFormat="1" ht="12.75">
      <c r="A19" s="17" t="s">
        <v>30</v>
      </c>
      <c r="B19" s="18"/>
      <c r="C19" s="27">
        <f t="shared" si="0"/>
        <v>25289</v>
      </c>
      <c r="D19" s="28">
        <f>+D18</f>
        <v>22961</v>
      </c>
      <c r="E19" s="28">
        <f aca="true" t="shared" si="3" ref="E19:M19">+E18</f>
        <v>1893</v>
      </c>
      <c r="F19" s="28">
        <f t="shared" si="3"/>
        <v>118</v>
      </c>
      <c r="G19" s="28">
        <f t="shared" si="3"/>
        <v>1</v>
      </c>
      <c r="H19" s="28">
        <f t="shared" si="3"/>
        <v>1</v>
      </c>
      <c r="I19" s="28">
        <f t="shared" si="3"/>
        <v>0</v>
      </c>
      <c r="J19" s="28">
        <f t="shared" si="3"/>
        <v>0</v>
      </c>
      <c r="K19" s="28">
        <f t="shared" si="3"/>
        <v>150</v>
      </c>
      <c r="L19" s="28">
        <f t="shared" si="3"/>
        <v>164</v>
      </c>
      <c r="M19" s="28">
        <f t="shared" si="3"/>
        <v>1</v>
      </c>
    </row>
    <row r="20" spans="1:13" s="16" customFormat="1" ht="12.75">
      <c r="A20" s="14" t="s">
        <v>31</v>
      </c>
      <c r="B20" s="14" t="s">
        <v>32</v>
      </c>
      <c r="C20" s="26">
        <f t="shared" si="0"/>
        <v>476</v>
      </c>
      <c r="D20" s="30">
        <v>405</v>
      </c>
      <c r="E20" s="30">
        <v>57</v>
      </c>
      <c r="F20" s="30">
        <v>4</v>
      </c>
      <c r="G20" s="30">
        <v>1</v>
      </c>
      <c r="H20" s="30">
        <v>1</v>
      </c>
      <c r="I20" s="30">
        <v>0</v>
      </c>
      <c r="J20" s="30">
        <v>0</v>
      </c>
      <c r="K20" s="30">
        <v>7</v>
      </c>
      <c r="L20" s="30">
        <v>0</v>
      </c>
      <c r="M20" s="30">
        <v>1</v>
      </c>
    </row>
    <row r="21" spans="1:13" s="16" customFormat="1" ht="12.75">
      <c r="A21" s="14" t="s">
        <v>31</v>
      </c>
      <c r="B21" s="14" t="s">
        <v>33</v>
      </c>
      <c r="C21" s="26">
        <f t="shared" si="0"/>
        <v>6333</v>
      </c>
      <c r="D21" s="30">
        <v>5164</v>
      </c>
      <c r="E21" s="30">
        <v>725</v>
      </c>
      <c r="F21" s="30">
        <v>9</v>
      </c>
      <c r="G21" s="30">
        <v>2</v>
      </c>
      <c r="H21" s="30">
        <v>2</v>
      </c>
      <c r="I21" s="30">
        <v>0</v>
      </c>
      <c r="J21" s="30">
        <v>1</v>
      </c>
      <c r="K21" s="30">
        <v>97</v>
      </c>
      <c r="L21" s="30">
        <v>333</v>
      </c>
      <c r="M21" s="30">
        <v>0</v>
      </c>
    </row>
    <row r="22" spans="1:13" s="16" customFormat="1" ht="12.75">
      <c r="A22" s="14" t="s">
        <v>31</v>
      </c>
      <c r="B22" s="14" t="s">
        <v>34</v>
      </c>
      <c r="C22" s="26">
        <f t="shared" si="0"/>
        <v>1010</v>
      </c>
      <c r="D22" s="30">
        <v>847</v>
      </c>
      <c r="E22" s="30">
        <v>122</v>
      </c>
      <c r="F22" s="30">
        <v>3</v>
      </c>
      <c r="G22" s="30">
        <v>0</v>
      </c>
      <c r="H22" s="30">
        <v>1</v>
      </c>
      <c r="I22" s="30">
        <v>0</v>
      </c>
      <c r="J22" s="30">
        <v>0</v>
      </c>
      <c r="K22" s="30">
        <v>32</v>
      </c>
      <c r="L22" s="30">
        <v>5</v>
      </c>
      <c r="M22" s="30">
        <v>0</v>
      </c>
    </row>
    <row r="23" spans="1:13" s="20" customFormat="1" ht="12.75">
      <c r="A23" s="17" t="s">
        <v>35</v>
      </c>
      <c r="B23" s="18"/>
      <c r="C23" s="27">
        <f t="shared" si="0"/>
        <v>7819</v>
      </c>
      <c r="D23" s="28">
        <f>+D20+D21+D22</f>
        <v>6416</v>
      </c>
      <c r="E23" s="28">
        <f aca="true" t="shared" si="4" ref="E23:M23">+E20+E21+E22</f>
        <v>904</v>
      </c>
      <c r="F23" s="28">
        <f t="shared" si="4"/>
        <v>16</v>
      </c>
      <c r="G23" s="28">
        <f t="shared" si="4"/>
        <v>3</v>
      </c>
      <c r="H23" s="28">
        <f t="shared" si="4"/>
        <v>4</v>
      </c>
      <c r="I23" s="28">
        <f t="shared" si="4"/>
        <v>0</v>
      </c>
      <c r="J23" s="28">
        <f t="shared" si="4"/>
        <v>1</v>
      </c>
      <c r="K23" s="28">
        <f t="shared" si="4"/>
        <v>136</v>
      </c>
      <c r="L23" s="28">
        <f t="shared" si="4"/>
        <v>338</v>
      </c>
      <c r="M23" s="28">
        <f t="shared" si="4"/>
        <v>1</v>
      </c>
    </row>
    <row r="24" spans="1:13" ht="12.75">
      <c r="A24" s="18" t="s">
        <v>36</v>
      </c>
      <c r="B24" s="18" t="s">
        <v>37</v>
      </c>
      <c r="C24" s="26">
        <f t="shared" si="0"/>
        <v>564</v>
      </c>
      <c r="D24" s="25">
        <v>453</v>
      </c>
      <c r="E24" s="25">
        <v>73</v>
      </c>
      <c r="F24" s="25">
        <v>7</v>
      </c>
      <c r="G24" s="25">
        <v>1</v>
      </c>
      <c r="H24" s="25">
        <v>1</v>
      </c>
      <c r="I24" s="25">
        <v>0</v>
      </c>
      <c r="J24" s="25">
        <v>0</v>
      </c>
      <c r="K24" s="25">
        <v>9</v>
      </c>
      <c r="L24" s="25">
        <v>17</v>
      </c>
      <c r="M24" s="25">
        <v>3</v>
      </c>
    </row>
    <row r="25" spans="1:13" ht="12.75">
      <c r="A25" s="18" t="s">
        <v>36</v>
      </c>
      <c r="B25" s="18" t="s">
        <v>38</v>
      </c>
      <c r="C25" s="26">
        <f t="shared" si="0"/>
        <v>141</v>
      </c>
      <c r="D25" s="25">
        <v>15</v>
      </c>
      <c r="E25" s="25">
        <v>25</v>
      </c>
      <c r="F25" s="25">
        <v>0</v>
      </c>
      <c r="G25" s="25">
        <v>0</v>
      </c>
      <c r="H25" s="25">
        <v>1</v>
      </c>
      <c r="I25" s="25">
        <v>0</v>
      </c>
      <c r="J25" s="25">
        <v>0</v>
      </c>
      <c r="K25" s="25">
        <v>0</v>
      </c>
      <c r="L25" s="25">
        <v>100</v>
      </c>
      <c r="M25" s="25">
        <v>0</v>
      </c>
    </row>
    <row r="26" spans="1:13" ht="12.75">
      <c r="A26" s="18" t="s">
        <v>36</v>
      </c>
      <c r="B26" s="18" t="s">
        <v>39</v>
      </c>
      <c r="C26" s="26">
        <f t="shared" si="0"/>
        <v>9688</v>
      </c>
      <c r="D26" s="25">
        <v>8592</v>
      </c>
      <c r="E26" s="25">
        <v>673</v>
      </c>
      <c r="F26" s="25">
        <v>202</v>
      </c>
      <c r="G26" s="25">
        <v>0</v>
      </c>
      <c r="H26" s="25">
        <v>1</v>
      </c>
      <c r="I26" s="25">
        <v>0</v>
      </c>
      <c r="J26" s="25">
        <v>0</v>
      </c>
      <c r="K26" s="25">
        <v>108</v>
      </c>
      <c r="L26" s="25">
        <v>112</v>
      </c>
      <c r="M26" s="25">
        <v>0</v>
      </c>
    </row>
    <row r="27" spans="1:13" s="16" customFormat="1" ht="12.75">
      <c r="A27" s="14" t="s">
        <v>36</v>
      </c>
      <c r="B27" s="23" t="s">
        <v>26</v>
      </c>
      <c r="C27" s="26">
        <f t="shared" si="0"/>
        <v>1</v>
      </c>
      <c r="D27" s="29">
        <v>0</v>
      </c>
      <c r="E27" s="29">
        <v>0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</row>
    <row r="28" spans="1:13" s="20" customFormat="1" ht="12.75">
      <c r="A28" s="17" t="s">
        <v>40</v>
      </c>
      <c r="B28" s="18"/>
      <c r="C28" s="27">
        <f t="shared" si="0"/>
        <v>10394</v>
      </c>
      <c r="D28" s="28">
        <f>+D24+D25+D26+D27</f>
        <v>9060</v>
      </c>
      <c r="E28" s="28">
        <f aca="true" t="shared" si="5" ref="E28:M28">+E24+E25+E26+E27</f>
        <v>771</v>
      </c>
      <c r="F28" s="28">
        <f t="shared" si="5"/>
        <v>210</v>
      </c>
      <c r="G28" s="28">
        <f t="shared" si="5"/>
        <v>1</v>
      </c>
      <c r="H28" s="28">
        <f t="shared" si="5"/>
        <v>3</v>
      </c>
      <c r="I28" s="28">
        <f t="shared" si="5"/>
        <v>0</v>
      </c>
      <c r="J28" s="28">
        <f t="shared" si="5"/>
        <v>0</v>
      </c>
      <c r="K28" s="28">
        <f t="shared" si="5"/>
        <v>117</v>
      </c>
      <c r="L28" s="28">
        <f t="shared" si="5"/>
        <v>229</v>
      </c>
      <c r="M28" s="28">
        <f t="shared" si="5"/>
        <v>3</v>
      </c>
    </row>
    <row r="29" spans="1:13" ht="12.75">
      <c r="A29" s="18" t="s">
        <v>41</v>
      </c>
      <c r="B29" s="18" t="s">
        <v>21</v>
      </c>
      <c r="C29" s="26">
        <f t="shared" si="0"/>
        <v>78</v>
      </c>
      <c r="D29" s="25">
        <v>13</v>
      </c>
      <c r="E29" s="25">
        <v>3</v>
      </c>
      <c r="F29" s="25">
        <v>4</v>
      </c>
      <c r="G29" s="25">
        <v>0</v>
      </c>
      <c r="H29" s="25">
        <v>1</v>
      </c>
      <c r="I29" s="25">
        <v>0</v>
      </c>
      <c r="J29" s="25">
        <v>5</v>
      </c>
      <c r="K29" s="25">
        <v>0</v>
      </c>
      <c r="L29" s="25">
        <v>52</v>
      </c>
      <c r="M29" s="25">
        <v>0</v>
      </c>
    </row>
    <row r="30" spans="1:13" ht="12.75">
      <c r="A30" s="18" t="s">
        <v>41</v>
      </c>
      <c r="B30" s="18" t="s">
        <v>42</v>
      </c>
      <c r="C30" s="26">
        <f t="shared" si="0"/>
        <v>81</v>
      </c>
      <c r="D30" s="25">
        <v>5</v>
      </c>
      <c r="E30" s="25">
        <v>0</v>
      </c>
      <c r="F30" s="25">
        <v>1</v>
      </c>
      <c r="G30" s="25">
        <v>0</v>
      </c>
      <c r="H30" s="25">
        <v>1</v>
      </c>
      <c r="I30" s="25">
        <v>0</v>
      </c>
      <c r="J30" s="25">
        <v>0</v>
      </c>
      <c r="K30" s="25">
        <v>2</v>
      </c>
      <c r="L30" s="25">
        <v>72</v>
      </c>
      <c r="M30" s="25">
        <v>0</v>
      </c>
    </row>
    <row r="31" spans="1:13" ht="12.75">
      <c r="A31" s="18" t="s">
        <v>41</v>
      </c>
      <c r="B31" s="18" t="s">
        <v>19</v>
      </c>
      <c r="C31" s="26">
        <f t="shared" si="0"/>
        <v>12208</v>
      </c>
      <c r="D31" s="25">
        <v>10378</v>
      </c>
      <c r="E31" s="25">
        <v>1587</v>
      </c>
      <c r="F31" s="25">
        <v>26</v>
      </c>
      <c r="G31" s="25">
        <v>0</v>
      </c>
      <c r="H31" s="25">
        <v>1</v>
      </c>
      <c r="I31" s="25">
        <v>0</v>
      </c>
      <c r="J31" s="25">
        <v>0</v>
      </c>
      <c r="K31" s="25">
        <v>123</v>
      </c>
      <c r="L31" s="25">
        <v>93</v>
      </c>
      <c r="M31" s="25">
        <v>0</v>
      </c>
    </row>
    <row r="32" spans="1:13" ht="12.75">
      <c r="A32" s="18" t="s">
        <v>41</v>
      </c>
      <c r="B32" s="18" t="s">
        <v>43</v>
      </c>
      <c r="C32" s="26">
        <f t="shared" si="0"/>
        <v>355</v>
      </c>
      <c r="D32" s="25">
        <v>285</v>
      </c>
      <c r="E32" s="25">
        <v>69</v>
      </c>
      <c r="F32" s="25">
        <v>0</v>
      </c>
      <c r="G32" s="25">
        <v>0</v>
      </c>
      <c r="H32" s="25">
        <v>1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s="16" customFormat="1" ht="12.75">
      <c r="A33" s="14" t="s">
        <v>41</v>
      </c>
      <c r="B33" s="14" t="s">
        <v>44</v>
      </c>
      <c r="C33" s="26">
        <f t="shared" si="0"/>
        <v>2945</v>
      </c>
      <c r="D33" s="30">
        <v>2662</v>
      </c>
      <c r="E33" s="30">
        <v>135</v>
      </c>
      <c r="F33" s="30">
        <v>18</v>
      </c>
      <c r="G33" s="30">
        <v>1</v>
      </c>
      <c r="H33" s="30">
        <v>1</v>
      </c>
      <c r="I33" s="30">
        <v>0</v>
      </c>
      <c r="J33" s="30">
        <v>0</v>
      </c>
      <c r="K33" s="30">
        <v>19</v>
      </c>
      <c r="L33" s="30">
        <v>109</v>
      </c>
      <c r="M33" s="30">
        <v>0</v>
      </c>
    </row>
    <row r="34" spans="1:13" s="16" customFormat="1" ht="12.75">
      <c r="A34" s="14" t="s">
        <v>41</v>
      </c>
      <c r="B34" s="14" t="s">
        <v>45</v>
      </c>
      <c r="C34" s="26">
        <f t="shared" si="0"/>
        <v>2817</v>
      </c>
      <c r="D34" s="30">
        <v>2215</v>
      </c>
      <c r="E34" s="30">
        <v>398</v>
      </c>
      <c r="F34" s="30">
        <v>31</v>
      </c>
      <c r="G34" s="30">
        <v>0</v>
      </c>
      <c r="H34" s="30">
        <v>2</v>
      </c>
      <c r="I34" s="30">
        <v>0</v>
      </c>
      <c r="J34" s="30">
        <v>0</v>
      </c>
      <c r="K34" s="30">
        <v>0</v>
      </c>
      <c r="L34" s="30">
        <v>171</v>
      </c>
      <c r="M34" s="30">
        <v>0</v>
      </c>
    </row>
    <row r="35" spans="1:13" s="20" customFormat="1" ht="12.75">
      <c r="A35" s="17" t="s">
        <v>46</v>
      </c>
      <c r="B35" s="18"/>
      <c r="C35" s="27">
        <f t="shared" si="0"/>
        <v>18484</v>
      </c>
      <c r="D35" s="28">
        <f>+D29+D30+D31+D32+D33+D34</f>
        <v>15558</v>
      </c>
      <c r="E35" s="28">
        <f aca="true" t="shared" si="6" ref="E35:M35">+E29+E30+E31+E32+E33+E34</f>
        <v>2192</v>
      </c>
      <c r="F35" s="28">
        <f t="shared" si="6"/>
        <v>80</v>
      </c>
      <c r="G35" s="28">
        <f t="shared" si="6"/>
        <v>1</v>
      </c>
      <c r="H35" s="28">
        <f t="shared" si="6"/>
        <v>7</v>
      </c>
      <c r="I35" s="28">
        <f t="shared" si="6"/>
        <v>0</v>
      </c>
      <c r="J35" s="28">
        <f t="shared" si="6"/>
        <v>5</v>
      </c>
      <c r="K35" s="28">
        <f t="shared" si="6"/>
        <v>144</v>
      </c>
      <c r="L35" s="28">
        <f t="shared" si="6"/>
        <v>497</v>
      </c>
      <c r="M35" s="28">
        <f t="shared" si="6"/>
        <v>0</v>
      </c>
    </row>
    <row r="36" spans="1:13" ht="12.75">
      <c r="A36" s="18" t="s">
        <v>47</v>
      </c>
      <c r="B36" s="18" t="s">
        <v>42</v>
      </c>
      <c r="C36" s="26">
        <f t="shared" si="0"/>
        <v>394</v>
      </c>
      <c r="D36" s="25">
        <v>265</v>
      </c>
      <c r="E36" s="25">
        <v>34</v>
      </c>
      <c r="F36" s="25">
        <v>19</v>
      </c>
      <c r="G36" s="25">
        <v>0</v>
      </c>
      <c r="H36" s="25">
        <v>1</v>
      </c>
      <c r="I36" s="25">
        <v>0</v>
      </c>
      <c r="J36" s="25">
        <v>1</v>
      </c>
      <c r="K36" s="25">
        <v>14</v>
      </c>
      <c r="L36" s="25">
        <v>60</v>
      </c>
      <c r="M36" s="25">
        <v>0</v>
      </c>
    </row>
    <row r="37" spans="1:13" ht="12.75">
      <c r="A37" s="18" t="s">
        <v>47</v>
      </c>
      <c r="B37" s="18" t="s">
        <v>48</v>
      </c>
      <c r="C37" s="26">
        <f t="shared" si="0"/>
        <v>211</v>
      </c>
      <c r="D37" s="25">
        <v>90</v>
      </c>
      <c r="E37" s="25">
        <v>30</v>
      </c>
      <c r="F37" s="25">
        <v>0</v>
      </c>
      <c r="G37" s="25">
        <v>0</v>
      </c>
      <c r="H37" s="25">
        <v>1</v>
      </c>
      <c r="I37" s="25">
        <v>0</v>
      </c>
      <c r="J37" s="25">
        <v>0</v>
      </c>
      <c r="K37" s="25">
        <v>0</v>
      </c>
      <c r="L37" s="25">
        <v>90</v>
      </c>
      <c r="M37" s="25">
        <v>0</v>
      </c>
    </row>
    <row r="38" spans="1:13" ht="12.75">
      <c r="A38" s="18" t="s">
        <v>47</v>
      </c>
      <c r="B38" s="18" t="s">
        <v>50</v>
      </c>
      <c r="C38" s="26">
        <f t="shared" si="0"/>
        <v>322</v>
      </c>
      <c r="D38" s="25">
        <v>188</v>
      </c>
      <c r="E38" s="25">
        <v>55</v>
      </c>
      <c r="F38" s="25">
        <v>0</v>
      </c>
      <c r="G38" s="25">
        <v>0</v>
      </c>
      <c r="H38" s="25">
        <v>1</v>
      </c>
      <c r="I38" s="25">
        <v>0</v>
      </c>
      <c r="J38" s="25">
        <v>0</v>
      </c>
      <c r="K38" s="25">
        <v>0</v>
      </c>
      <c r="L38" s="25">
        <v>78</v>
      </c>
      <c r="M38" s="25">
        <v>0</v>
      </c>
    </row>
    <row r="39" spans="1:13" ht="12.75">
      <c r="A39" s="18" t="s">
        <v>47</v>
      </c>
      <c r="B39" s="18" t="s">
        <v>45</v>
      </c>
      <c r="C39" s="26">
        <f t="shared" si="0"/>
        <v>2</v>
      </c>
      <c r="D39" s="25">
        <v>0</v>
      </c>
      <c r="E39" s="25">
        <v>0</v>
      </c>
      <c r="F39" s="25">
        <v>1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</v>
      </c>
      <c r="M39" s="25">
        <v>0</v>
      </c>
    </row>
    <row r="40" spans="1:14" ht="12.75">
      <c r="A40" s="18" t="s">
        <v>47</v>
      </c>
      <c r="B40" s="18" t="s">
        <v>49</v>
      </c>
      <c r="C40" s="26">
        <f t="shared" si="0"/>
        <v>191</v>
      </c>
      <c r="D40" s="25">
        <v>123</v>
      </c>
      <c r="E40" s="25">
        <v>29</v>
      </c>
      <c r="F40" s="25">
        <v>0</v>
      </c>
      <c r="G40" s="25">
        <v>0</v>
      </c>
      <c r="H40" s="25">
        <v>1</v>
      </c>
      <c r="I40" s="25">
        <v>0</v>
      </c>
      <c r="J40" s="25">
        <v>0</v>
      </c>
      <c r="K40" s="25">
        <v>0</v>
      </c>
      <c r="L40" s="25">
        <v>38</v>
      </c>
      <c r="M40" s="25">
        <v>0</v>
      </c>
      <c r="N40" s="11"/>
    </row>
    <row r="41" spans="1:13" ht="12.75">
      <c r="A41" s="18" t="s">
        <v>47</v>
      </c>
      <c r="B41" s="18" t="s">
        <v>19</v>
      </c>
      <c r="C41" s="26">
        <f t="shared" si="0"/>
        <v>4084</v>
      </c>
      <c r="D41" s="25">
        <v>3457</v>
      </c>
      <c r="E41" s="25">
        <v>525</v>
      </c>
      <c r="F41" s="25">
        <v>5</v>
      </c>
      <c r="G41" s="25">
        <v>0</v>
      </c>
      <c r="H41" s="25">
        <v>1</v>
      </c>
      <c r="I41" s="25">
        <v>0</v>
      </c>
      <c r="J41" s="25">
        <v>0</v>
      </c>
      <c r="K41" s="25">
        <v>91</v>
      </c>
      <c r="L41" s="25">
        <v>5</v>
      </c>
      <c r="M41" s="25">
        <v>0</v>
      </c>
    </row>
    <row r="42" spans="1:13" s="20" customFormat="1" ht="12.75">
      <c r="A42" s="17" t="s">
        <v>51</v>
      </c>
      <c r="B42" s="18"/>
      <c r="C42" s="27">
        <f t="shared" si="0"/>
        <v>5204</v>
      </c>
      <c r="D42" s="28">
        <f>+D36+D37+D38+D39+D40+D41</f>
        <v>4123</v>
      </c>
      <c r="E42" s="28">
        <f aca="true" t="shared" si="7" ref="E42:M42">+E36+E37+E38+E39+E40+E41</f>
        <v>673</v>
      </c>
      <c r="F42" s="28">
        <f t="shared" si="7"/>
        <v>25</v>
      </c>
      <c r="G42" s="28">
        <f t="shared" si="7"/>
        <v>0</v>
      </c>
      <c r="H42" s="28">
        <f t="shared" si="7"/>
        <v>5</v>
      </c>
      <c r="I42" s="28">
        <f t="shared" si="7"/>
        <v>0</v>
      </c>
      <c r="J42" s="28">
        <f t="shared" si="7"/>
        <v>1</v>
      </c>
      <c r="K42" s="28">
        <f t="shared" si="7"/>
        <v>105</v>
      </c>
      <c r="L42" s="28">
        <f t="shared" si="7"/>
        <v>272</v>
      </c>
      <c r="M42" s="28">
        <f t="shared" si="7"/>
        <v>0</v>
      </c>
    </row>
    <row r="43" spans="1:13" ht="12.75">
      <c r="A43" s="18" t="s">
        <v>52</v>
      </c>
      <c r="B43" s="18" t="s">
        <v>21</v>
      </c>
      <c r="C43" s="26">
        <f t="shared" si="0"/>
        <v>154</v>
      </c>
      <c r="D43" s="30">
        <v>40</v>
      </c>
      <c r="E43" s="30">
        <v>13</v>
      </c>
      <c r="F43" s="30">
        <v>10</v>
      </c>
      <c r="G43" s="30">
        <v>0</v>
      </c>
      <c r="H43" s="30">
        <v>1</v>
      </c>
      <c r="I43" s="30">
        <v>0</v>
      </c>
      <c r="J43" s="30">
        <v>2</v>
      </c>
      <c r="K43" s="30">
        <v>0</v>
      </c>
      <c r="L43" s="30">
        <v>88</v>
      </c>
      <c r="M43" s="30">
        <v>0</v>
      </c>
    </row>
    <row r="44" spans="1:13" ht="12.75">
      <c r="A44" s="18" t="s">
        <v>52</v>
      </c>
      <c r="B44" s="18" t="s">
        <v>19</v>
      </c>
      <c r="C44" s="26">
        <f t="shared" si="0"/>
        <v>1550</v>
      </c>
      <c r="D44" s="30">
        <v>1249</v>
      </c>
      <c r="E44" s="30">
        <v>179</v>
      </c>
      <c r="F44" s="30">
        <v>2</v>
      </c>
      <c r="G44" s="30">
        <v>0</v>
      </c>
      <c r="H44" s="30">
        <v>1</v>
      </c>
      <c r="I44" s="30">
        <v>0</v>
      </c>
      <c r="J44" s="30">
        <v>0</v>
      </c>
      <c r="K44" s="30">
        <v>62</v>
      </c>
      <c r="L44" s="30">
        <v>57</v>
      </c>
      <c r="M44" s="30">
        <v>0</v>
      </c>
    </row>
    <row r="45" spans="1:13" ht="12.75">
      <c r="A45" s="18" t="s">
        <v>52</v>
      </c>
      <c r="B45" s="18" t="s">
        <v>45</v>
      </c>
      <c r="C45" s="26">
        <f t="shared" si="0"/>
        <v>108</v>
      </c>
      <c r="D45" s="30">
        <v>29</v>
      </c>
      <c r="E45" s="30">
        <v>8</v>
      </c>
      <c r="F45" s="30">
        <v>16</v>
      </c>
      <c r="G45" s="30">
        <v>0</v>
      </c>
      <c r="H45" s="30">
        <v>2</v>
      </c>
      <c r="I45" s="30">
        <v>0</v>
      </c>
      <c r="J45" s="30">
        <v>0</v>
      </c>
      <c r="K45" s="30">
        <v>0</v>
      </c>
      <c r="L45" s="30">
        <v>53</v>
      </c>
      <c r="M45" s="30">
        <v>0</v>
      </c>
    </row>
    <row r="46" spans="1:13" ht="12.75">
      <c r="A46" s="18" t="s">
        <v>52</v>
      </c>
      <c r="B46" s="18" t="s">
        <v>19</v>
      </c>
      <c r="C46" s="26">
        <f t="shared" si="0"/>
        <v>2259</v>
      </c>
      <c r="D46" s="30">
        <v>1962</v>
      </c>
      <c r="E46" s="30">
        <v>244</v>
      </c>
      <c r="F46" s="30">
        <v>3</v>
      </c>
      <c r="G46" s="30">
        <v>0</v>
      </c>
      <c r="H46" s="30">
        <v>1</v>
      </c>
      <c r="I46" s="30">
        <v>0</v>
      </c>
      <c r="J46" s="30">
        <v>0</v>
      </c>
      <c r="K46" s="30">
        <v>43</v>
      </c>
      <c r="L46" s="30">
        <v>6</v>
      </c>
      <c r="M46" s="30">
        <v>0</v>
      </c>
    </row>
    <row r="47" spans="1:13" ht="12.75">
      <c r="A47" s="18" t="s">
        <v>52</v>
      </c>
      <c r="B47" s="18" t="s">
        <v>19</v>
      </c>
      <c r="C47" s="26">
        <f t="shared" si="0"/>
        <v>967</v>
      </c>
      <c r="D47" s="30">
        <v>752</v>
      </c>
      <c r="E47" s="30">
        <v>110</v>
      </c>
      <c r="F47" s="30">
        <v>1</v>
      </c>
      <c r="G47" s="30">
        <v>0</v>
      </c>
      <c r="H47" s="30">
        <v>1</v>
      </c>
      <c r="I47" s="30">
        <v>0</v>
      </c>
      <c r="J47" s="30">
        <v>0</v>
      </c>
      <c r="K47" s="30">
        <v>25</v>
      </c>
      <c r="L47" s="30">
        <v>78</v>
      </c>
      <c r="M47" s="30">
        <v>0</v>
      </c>
    </row>
    <row r="48" spans="1:13" ht="12.75">
      <c r="A48" s="17" t="s">
        <v>53</v>
      </c>
      <c r="B48" s="18"/>
      <c r="C48" s="27">
        <f t="shared" si="0"/>
        <v>5038</v>
      </c>
      <c r="D48" s="28">
        <f>+D43+D44+D45+D46+D47</f>
        <v>4032</v>
      </c>
      <c r="E48" s="28">
        <f aca="true" t="shared" si="8" ref="E48:M48">+E43+E44+E45+E46+E47</f>
        <v>554</v>
      </c>
      <c r="F48" s="28">
        <f t="shared" si="8"/>
        <v>32</v>
      </c>
      <c r="G48" s="28">
        <f t="shared" si="8"/>
        <v>0</v>
      </c>
      <c r="H48" s="28">
        <f t="shared" si="8"/>
        <v>6</v>
      </c>
      <c r="I48" s="28">
        <f t="shared" si="8"/>
        <v>0</v>
      </c>
      <c r="J48" s="28">
        <f t="shared" si="8"/>
        <v>2</v>
      </c>
      <c r="K48" s="28">
        <f t="shared" si="8"/>
        <v>130</v>
      </c>
      <c r="L48" s="28">
        <f t="shared" si="8"/>
        <v>282</v>
      </c>
      <c r="M48" s="28">
        <f t="shared" si="8"/>
        <v>0</v>
      </c>
    </row>
    <row r="49" spans="1:13" s="16" customFormat="1" ht="12.75">
      <c r="A49" s="14" t="s">
        <v>54</v>
      </c>
      <c r="B49" s="14" t="s">
        <v>19</v>
      </c>
      <c r="C49" s="26">
        <f t="shared" si="0"/>
        <v>4575</v>
      </c>
      <c r="D49" s="29">
        <v>3837</v>
      </c>
      <c r="E49" s="29">
        <v>501</v>
      </c>
      <c r="F49" s="29">
        <v>3</v>
      </c>
      <c r="G49" s="29">
        <v>0</v>
      </c>
      <c r="H49" s="29">
        <v>1</v>
      </c>
      <c r="I49" s="29">
        <v>0</v>
      </c>
      <c r="J49" s="29">
        <v>0</v>
      </c>
      <c r="K49" s="29">
        <v>93</v>
      </c>
      <c r="L49" s="29">
        <v>140</v>
      </c>
      <c r="M49" s="29">
        <v>0</v>
      </c>
    </row>
    <row r="50" spans="1:13" s="20" customFormat="1" ht="12.75">
      <c r="A50" s="17" t="s">
        <v>55</v>
      </c>
      <c r="B50" s="18"/>
      <c r="C50" s="27">
        <f t="shared" si="0"/>
        <v>4575</v>
      </c>
      <c r="D50" s="28">
        <f>+D49</f>
        <v>3837</v>
      </c>
      <c r="E50" s="28">
        <f aca="true" t="shared" si="9" ref="E50:M50">+E49</f>
        <v>501</v>
      </c>
      <c r="F50" s="28">
        <f t="shared" si="9"/>
        <v>3</v>
      </c>
      <c r="G50" s="28">
        <f t="shared" si="9"/>
        <v>0</v>
      </c>
      <c r="H50" s="28">
        <f t="shared" si="9"/>
        <v>1</v>
      </c>
      <c r="I50" s="28">
        <f t="shared" si="9"/>
        <v>0</v>
      </c>
      <c r="J50" s="28">
        <f t="shared" si="9"/>
        <v>0</v>
      </c>
      <c r="K50" s="28">
        <f t="shared" si="9"/>
        <v>93</v>
      </c>
      <c r="L50" s="28">
        <f t="shared" si="9"/>
        <v>140</v>
      </c>
      <c r="M50" s="28">
        <f t="shared" si="9"/>
        <v>0</v>
      </c>
    </row>
    <row r="51" spans="1:13" ht="12.75">
      <c r="A51" s="21" t="s">
        <v>56</v>
      </c>
      <c r="B51" s="19" t="s">
        <v>57</v>
      </c>
      <c r="C51" s="26">
        <f t="shared" si="0"/>
        <v>10454</v>
      </c>
      <c r="D51" s="25">
        <v>9405</v>
      </c>
      <c r="E51" s="25">
        <v>896</v>
      </c>
      <c r="F51" s="25">
        <v>0</v>
      </c>
      <c r="G51" s="25">
        <v>1</v>
      </c>
      <c r="H51" s="25">
        <v>1</v>
      </c>
      <c r="I51" s="25">
        <v>0</v>
      </c>
      <c r="J51" s="25">
        <v>0</v>
      </c>
      <c r="K51" s="25">
        <v>56</v>
      </c>
      <c r="L51" s="25">
        <v>3</v>
      </c>
      <c r="M51" s="25">
        <v>92</v>
      </c>
    </row>
    <row r="52" spans="1:13" s="20" customFormat="1" ht="12.75">
      <c r="A52" s="17" t="s">
        <v>58</v>
      </c>
      <c r="B52" s="18"/>
      <c r="C52" s="27">
        <f t="shared" si="0"/>
        <v>10454</v>
      </c>
      <c r="D52" s="28">
        <f>+D51</f>
        <v>9405</v>
      </c>
      <c r="E52" s="28">
        <f aca="true" t="shared" si="10" ref="E52:M52">+E51</f>
        <v>896</v>
      </c>
      <c r="F52" s="28">
        <f t="shared" si="10"/>
        <v>0</v>
      </c>
      <c r="G52" s="28">
        <f t="shared" si="10"/>
        <v>1</v>
      </c>
      <c r="H52" s="28">
        <f t="shared" si="10"/>
        <v>1</v>
      </c>
      <c r="I52" s="28">
        <f t="shared" si="10"/>
        <v>0</v>
      </c>
      <c r="J52" s="28">
        <f t="shared" si="10"/>
        <v>0</v>
      </c>
      <c r="K52" s="28">
        <f t="shared" si="10"/>
        <v>56</v>
      </c>
      <c r="L52" s="28">
        <f t="shared" si="10"/>
        <v>3</v>
      </c>
      <c r="M52" s="28">
        <f t="shared" si="10"/>
        <v>92</v>
      </c>
    </row>
    <row r="53" spans="1:13" ht="12.75">
      <c r="A53" s="18" t="s">
        <v>59</v>
      </c>
      <c r="B53" s="18" t="s">
        <v>60</v>
      </c>
      <c r="C53" s="26">
        <f t="shared" si="0"/>
        <v>261</v>
      </c>
      <c r="D53" s="25">
        <v>232</v>
      </c>
      <c r="E53" s="25">
        <v>24</v>
      </c>
      <c r="F53" s="25">
        <v>1</v>
      </c>
      <c r="G53" s="25">
        <v>0</v>
      </c>
      <c r="H53" s="25">
        <v>1</v>
      </c>
      <c r="I53" s="25">
        <v>0</v>
      </c>
      <c r="J53" s="25">
        <v>0</v>
      </c>
      <c r="K53" s="25">
        <v>3</v>
      </c>
      <c r="L53" s="25">
        <v>0</v>
      </c>
      <c r="M53" s="25">
        <v>0</v>
      </c>
    </row>
    <row r="54" spans="1:13" ht="12.75">
      <c r="A54" s="18" t="s">
        <v>59</v>
      </c>
      <c r="B54" s="18" t="s">
        <v>61</v>
      </c>
      <c r="C54" s="26">
        <f t="shared" si="0"/>
        <v>972</v>
      </c>
      <c r="D54" s="25">
        <v>672</v>
      </c>
      <c r="E54" s="25">
        <v>192</v>
      </c>
      <c r="F54" s="25">
        <v>2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25">
        <v>105</v>
      </c>
      <c r="M54" s="25">
        <v>0</v>
      </c>
    </row>
    <row r="55" spans="1:13" ht="12.75">
      <c r="A55" s="18" t="s">
        <v>59</v>
      </c>
      <c r="B55" s="18" t="s">
        <v>19</v>
      </c>
      <c r="C55" s="26">
        <f t="shared" si="0"/>
        <v>8990</v>
      </c>
      <c r="D55" s="25">
        <v>7893</v>
      </c>
      <c r="E55" s="25">
        <v>896</v>
      </c>
      <c r="F55" s="25">
        <v>15</v>
      </c>
      <c r="G55" s="25">
        <v>0</v>
      </c>
      <c r="H55" s="25">
        <v>1</v>
      </c>
      <c r="I55" s="25">
        <v>0</v>
      </c>
      <c r="J55" s="25">
        <v>0</v>
      </c>
      <c r="K55" s="25">
        <v>131</v>
      </c>
      <c r="L55" s="25">
        <v>54</v>
      </c>
      <c r="M55" s="25">
        <v>0</v>
      </c>
    </row>
    <row r="56" spans="1:13" ht="12.75">
      <c r="A56" s="18" t="s">
        <v>59</v>
      </c>
      <c r="B56" s="18" t="s">
        <v>19</v>
      </c>
      <c r="C56" s="26">
        <f t="shared" si="0"/>
        <v>1797</v>
      </c>
      <c r="D56" s="25">
        <v>1434</v>
      </c>
      <c r="E56" s="25">
        <v>253</v>
      </c>
      <c r="F56" s="25">
        <v>2</v>
      </c>
      <c r="G56" s="25">
        <v>0</v>
      </c>
      <c r="H56" s="25">
        <v>1</v>
      </c>
      <c r="I56" s="25">
        <v>0</v>
      </c>
      <c r="J56" s="25">
        <v>0</v>
      </c>
      <c r="K56" s="25">
        <v>35</v>
      </c>
      <c r="L56" s="25">
        <v>72</v>
      </c>
      <c r="M56" s="25">
        <v>0</v>
      </c>
    </row>
    <row r="57" spans="1:13" ht="12.75">
      <c r="A57" s="18" t="s">
        <v>59</v>
      </c>
      <c r="B57" s="18" t="s">
        <v>62</v>
      </c>
      <c r="C57" s="26">
        <f t="shared" si="0"/>
        <v>124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3</v>
      </c>
      <c r="L57" s="25">
        <v>121</v>
      </c>
      <c r="M57" s="25">
        <v>0</v>
      </c>
    </row>
    <row r="58" spans="1:13" ht="12.75">
      <c r="A58" s="18" t="s">
        <v>59</v>
      </c>
      <c r="B58" s="18" t="s">
        <v>19</v>
      </c>
      <c r="C58" s="26">
        <f t="shared" si="0"/>
        <v>1049</v>
      </c>
      <c r="D58" s="25">
        <v>903</v>
      </c>
      <c r="E58" s="25">
        <v>118</v>
      </c>
      <c r="F58" s="25">
        <v>1</v>
      </c>
      <c r="G58" s="25">
        <v>0</v>
      </c>
      <c r="H58" s="25">
        <v>1</v>
      </c>
      <c r="I58" s="25">
        <v>0</v>
      </c>
      <c r="J58" s="25">
        <v>0</v>
      </c>
      <c r="K58" s="25">
        <v>22</v>
      </c>
      <c r="L58" s="25">
        <v>4</v>
      </c>
      <c r="M58" s="25">
        <v>0</v>
      </c>
    </row>
    <row r="59" spans="1:13" s="16" customFormat="1" ht="12.75">
      <c r="A59" s="14" t="s">
        <v>59</v>
      </c>
      <c r="B59" s="23" t="s">
        <v>26</v>
      </c>
      <c r="C59" s="26">
        <f t="shared" si="0"/>
        <v>1</v>
      </c>
      <c r="D59" s="29">
        <v>0</v>
      </c>
      <c r="E59" s="29">
        <v>1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</row>
    <row r="60" spans="1:13" s="20" customFormat="1" ht="12.75">
      <c r="A60" s="17" t="s">
        <v>63</v>
      </c>
      <c r="B60" s="18"/>
      <c r="C60" s="27">
        <f t="shared" si="0"/>
        <v>13194</v>
      </c>
      <c r="D60" s="28">
        <f>+D53+D54+D55+D56+D57+D58+D59</f>
        <v>11134</v>
      </c>
      <c r="E60" s="28">
        <f aca="true" t="shared" si="11" ref="E60:M60">+E53+E54+E55+E56+E57+E58+E59</f>
        <v>1484</v>
      </c>
      <c r="F60" s="28">
        <f t="shared" si="11"/>
        <v>21</v>
      </c>
      <c r="G60" s="28">
        <f t="shared" si="11"/>
        <v>0</v>
      </c>
      <c r="H60" s="28">
        <f t="shared" si="11"/>
        <v>5</v>
      </c>
      <c r="I60" s="28">
        <f t="shared" si="11"/>
        <v>0</v>
      </c>
      <c r="J60" s="28">
        <f t="shared" si="11"/>
        <v>0</v>
      </c>
      <c r="K60" s="28">
        <f t="shared" si="11"/>
        <v>194</v>
      </c>
      <c r="L60" s="28">
        <f t="shared" si="11"/>
        <v>356</v>
      </c>
      <c r="M60" s="28">
        <f t="shared" si="11"/>
        <v>0</v>
      </c>
    </row>
    <row r="61" spans="1:13" ht="12.75">
      <c r="A61" s="18" t="s">
        <v>64</v>
      </c>
      <c r="B61" s="18" t="s">
        <v>65</v>
      </c>
      <c r="C61" s="26">
        <f t="shared" si="0"/>
        <v>636</v>
      </c>
      <c r="D61" s="25">
        <v>445</v>
      </c>
      <c r="E61" s="25">
        <v>83</v>
      </c>
      <c r="F61" s="25">
        <v>0</v>
      </c>
      <c r="G61" s="25">
        <v>1</v>
      </c>
      <c r="H61" s="25">
        <v>1</v>
      </c>
      <c r="I61" s="25">
        <v>0</v>
      </c>
      <c r="J61" s="25">
        <v>0</v>
      </c>
      <c r="K61" s="25">
        <v>0</v>
      </c>
      <c r="L61" s="25">
        <v>106</v>
      </c>
      <c r="M61" s="25">
        <v>0</v>
      </c>
    </row>
    <row r="62" spans="1:13" ht="12.75">
      <c r="A62" s="18" t="s">
        <v>64</v>
      </c>
      <c r="B62" s="18" t="s">
        <v>66</v>
      </c>
      <c r="C62" s="26">
        <f t="shared" si="0"/>
        <v>446</v>
      </c>
      <c r="D62" s="25">
        <v>344</v>
      </c>
      <c r="E62" s="25">
        <v>65</v>
      </c>
      <c r="F62" s="25">
        <v>0</v>
      </c>
      <c r="G62" s="25">
        <v>0</v>
      </c>
      <c r="H62" s="25">
        <v>1</v>
      </c>
      <c r="I62" s="25">
        <v>0</v>
      </c>
      <c r="J62" s="25">
        <v>0</v>
      </c>
      <c r="K62" s="25">
        <v>18</v>
      </c>
      <c r="L62" s="25">
        <v>18</v>
      </c>
      <c r="M62" s="25">
        <v>0</v>
      </c>
    </row>
    <row r="63" spans="1:13" ht="12.75">
      <c r="A63" s="18" t="s">
        <v>64</v>
      </c>
      <c r="B63" s="18" t="s">
        <v>67</v>
      </c>
      <c r="C63" s="8">
        <f t="shared" si="0"/>
        <v>157</v>
      </c>
      <c r="D63" s="11">
        <v>58</v>
      </c>
      <c r="E63" s="11">
        <v>15</v>
      </c>
      <c r="F63" s="11">
        <v>0</v>
      </c>
      <c r="G63" s="11">
        <v>1</v>
      </c>
      <c r="H63" s="11">
        <v>2</v>
      </c>
      <c r="I63" s="11">
        <v>0</v>
      </c>
      <c r="J63" s="11">
        <v>0</v>
      </c>
      <c r="K63" s="11">
        <v>6</v>
      </c>
      <c r="L63" s="11">
        <v>75</v>
      </c>
      <c r="M63" s="11">
        <v>0</v>
      </c>
    </row>
    <row r="64" spans="1:13" ht="12.75">
      <c r="A64" s="18" t="s">
        <v>64</v>
      </c>
      <c r="B64" s="18" t="s">
        <v>68</v>
      </c>
      <c r="C64" s="8">
        <f t="shared" si="0"/>
        <v>125</v>
      </c>
      <c r="D64" s="11">
        <v>76</v>
      </c>
      <c r="E64" s="11">
        <v>9</v>
      </c>
      <c r="F64" s="11">
        <v>0</v>
      </c>
      <c r="G64" s="11">
        <v>1</v>
      </c>
      <c r="H64" s="11">
        <v>1</v>
      </c>
      <c r="I64" s="11">
        <v>0</v>
      </c>
      <c r="J64" s="11">
        <v>0</v>
      </c>
      <c r="K64" s="11">
        <v>9</v>
      </c>
      <c r="L64" s="11">
        <v>29</v>
      </c>
      <c r="M64" s="11">
        <v>0</v>
      </c>
    </row>
    <row r="65" spans="1:13" ht="12.75">
      <c r="A65" s="18" t="s">
        <v>64</v>
      </c>
      <c r="B65" s="18" t="s">
        <v>69</v>
      </c>
      <c r="C65" s="8">
        <f t="shared" si="0"/>
        <v>357</v>
      </c>
      <c r="D65" s="11">
        <v>191</v>
      </c>
      <c r="E65" s="11">
        <v>35</v>
      </c>
      <c r="F65" s="11">
        <v>0</v>
      </c>
      <c r="G65" s="11">
        <v>0</v>
      </c>
      <c r="H65" s="11">
        <v>2</v>
      </c>
      <c r="I65" s="11">
        <v>0</v>
      </c>
      <c r="J65" s="11">
        <v>0</v>
      </c>
      <c r="K65" s="11">
        <v>19</v>
      </c>
      <c r="L65" s="11">
        <v>110</v>
      </c>
      <c r="M65" s="11">
        <v>0</v>
      </c>
    </row>
    <row r="66" spans="1:13" s="16" customFormat="1" ht="12.75">
      <c r="A66" s="14" t="s">
        <v>64</v>
      </c>
      <c r="B66" s="14" t="s">
        <v>18</v>
      </c>
      <c r="C66" s="26">
        <f t="shared" si="0"/>
        <v>3124</v>
      </c>
      <c r="D66" s="30">
        <v>2580</v>
      </c>
      <c r="E66" s="30">
        <v>348</v>
      </c>
      <c r="F66" s="30">
        <v>27</v>
      </c>
      <c r="G66" s="30">
        <v>1</v>
      </c>
      <c r="H66" s="30">
        <v>1</v>
      </c>
      <c r="I66" s="30">
        <v>0</v>
      </c>
      <c r="J66" s="30">
        <v>0</v>
      </c>
      <c r="K66" s="30">
        <v>50</v>
      </c>
      <c r="L66" s="30">
        <v>116</v>
      </c>
      <c r="M66" s="30">
        <v>1</v>
      </c>
    </row>
    <row r="67" spans="1:13" s="16" customFormat="1" ht="12.75">
      <c r="A67" s="14" t="s">
        <v>64</v>
      </c>
      <c r="B67" s="14" t="s">
        <v>70</v>
      </c>
      <c r="C67" s="26">
        <f t="shared" si="0"/>
        <v>3054</v>
      </c>
      <c r="D67" s="30">
        <v>2221</v>
      </c>
      <c r="E67" s="30">
        <v>465</v>
      </c>
      <c r="F67" s="30">
        <v>42</v>
      </c>
      <c r="G67" s="30">
        <v>1</v>
      </c>
      <c r="H67" s="30">
        <v>1</v>
      </c>
      <c r="I67" s="30">
        <v>0</v>
      </c>
      <c r="J67" s="30">
        <v>0</v>
      </c>
      <c r="K67" s="30">
        <v>80</v>
      </c>
      <c r="L67" s="30">
        <v>244</v>
      </c>
      <c r="M67" s="30">
        <v>0</v>
      </c>
    </row>
    <row r="68" spans="1:13" s="16" customFormat="1" ht="12.75">
      <c r="A68" s="14" t="s">
        <v>64</v>
      </c>
      <c r="B68" s="14" t="s">
        <v>71</v>
      </c>
      <c r="C68" s="26">
        <f t="shared" si="0"/>
        <v>5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5</v>
      </c>
      <c r="M68" s="30">
        <v>0</v>
      </c>
    </row>
    <row r="69" spans="1:13" s="16" customFormat="1" ht="12.75">
      <c r="A69" s="14" t="s">
        <v>64</v>
      </c>
      <c r="B69" s="14" t="s">
        <v>72</v>
      </c>
      <c r="C69" s="26">
        <f t="shared" si="0"/>
        <v>1289</v>
      </c>
      <c r="D69" s="30">
        <v>1060</v>
      </c>
      <c r="E69" s="30">
        <v>73</v>
      </c>
      <c r="F69" s="30">
        <v>10</v>
      </c>
      <c r="G69" s="30">
        <v>0</v>
      </c>
      <c r="H69" s="30">
        <v>1</v>
      </c>
      <c r="I69" s="30">
        <v>0</v>
      </c>
      <c r="J69" s="30">
        <v>0</v>
      </c>
      <c r="K69" s="30">
        <v>52</v>
      </c>
      <c r="L69" s="30">
        <v>93</v>
      </c>
      <c r="M69" s="30">
        <v>0</v>
      </c>
    </row>
    <row r="70" spans="1:13" s="20" customFormat="1" ht="12.75">
      <c r="A70" s="17" t="s">
        <v>73</v>
      </c>
      <c r="B70" s="18"/>
      <c r="C70" s="27">
        <f t="shared" si="0"/>
        <v>9193</v>
      </c>
      <c r="D70" s="28">
        <f>+D61+D62+D63+D64+D65+D66+D67+D68+D69</f>
        <v>6975</v>
      </c>
      <c r="E70" s="28">
        <f aca="true" t="shared" si="12" ref="E70:M70">+E61+E62+E63+E64+E65+E66+E67+E68+E69</f>
        <v>1093</v>
      </c>
      <c r="F70" s="28">
        <f t="shared" si="12"/>
        <v>79</v>
      </c>
      <c r="G70" s="28">
        <f t="shared" si="12"/>
        <v>5</v>
      </c>
      <c r="H70" s="28">
        <f t="shared" si="12"/>
        <v>10</v>
      </c>
      <c r="I70" s="28">
        <f t="shared" si="12"/>
        <v>0</v>
      </c>
      <c r="J70" s="28">
        <f t="shared" si="12"/>
        <v>0</v>
      </c>
      <c r="K70" s="28">
        <f t="shared" si="12"/>
        <v>234</v>
      </c>
      <c r="L70" s="28">
        <f t="shared" si="12"/>
        <v>796</v>
      </c>
      <c r="M70" s="28">
        <f t="shared" si="12"/>
        <v>1</v>
      </c>
    </row>
    <row r="71" spans="1:13" ht="12.75">
      <c r="A71" s="18" t="s">
        <v>74</v>
      </c>
      <c r="B71" s="18" t="s">
        <v>75</v>
      </c>
      <c r="C71" s="26">
        <f aca="true" t="shared" si="13" ref="C71:C95">SUM(D71:M71)</f>
        <v>455</v>
      </c>
      <c r="D71" s="25">
        <v>279</v>
      </c>
      <c r="E71" s="25">
        <v>30</v>
      </c>
      <c r="F71" s="25">
        <v>2</v>
      </c>
      <c r="G71" s="25">
        <v>1</v>
      </c>
      <c r="H71" s="25">
        <v>1</v>
      </c>
      <c r="I71" s="25">
        <v>0</v>
      </c>
      <c r="J71" s="25">
        <v>0</v>
      </c>
      <c r="K71" s="25">
        <v>18</v>
      </c>
      <c r="L71" s="25">
        <v>123</v>
      </c>
      <c r="M71" s="25">
        <v>1</v>
      </c>
    </row>
    <row r="72" spans="1:13" ht="12.75">
      <c r="A72" s="18" t="s">
        <v>74</v>
      </c>
      <c r="B72" s="18" t="s">
        <v>76</v>
      </c>
      <c r="C72" s="26">
        <f t="shared" si="13"/>
        <v>277</v>
      </c>
      <c r="D72" s="25">
        <v>152</v>
      </c>
      <c r="E72" s="25">
        <v>30</v>
      </c>
      <c r="F72" s="25">
        <v>0</v>
      </c>
      <c r="G72" s="25">
        <v>0</v>
      </c>
      <c r="H72" s="25">
        <v>1</v>
      </c>
      <c r="I72" s="25">
        <v>0</v>
      </c>
      <c r="J72" s="25">
        <v>0</v>
      </c>
      <c r="K72" s="25">
        <v>0</v>
      </c>
      <c r="L72" s="25">
        <v>94</v>
      </c>
      <c r="M72" s="25">
        <v>0</v>
      </c>
    </row>
    <row r="73" spans="1:13" ht="12.75">
      <c r="A73" s="18" t="s">
        <v>74</v>
      </c>
      <c r="B73" s="18" t="s">
        <v>77</v>
      </c>
      <c r="C73" s="26">
        <f t="shared" si="13"/>
        <v>8205</v>
      </c>
      <c r="D73" s="25">
        <v>6626</v>
      </c>
      <c r="E73" s="25">
        <v>1209</v>
      </c>
      <c r="F73" s="25">
        <v>48</v>
      </c>
      <c r="G73" s="25">
        <v>0</v>
      </c>
      <c r="H73" s="25">
        <v>2</v>
      </c>
      <c r="I73" s="25">
        <v>0</v>
      </c>
      <c r="J73" s="25">
        <v>0</v>
      </c>
      <c r="K73" s="25">
        <v>0</v>
      </c>
      <c r="L73" s="25">
        <v>320</v>
      </c>
      <c r="M73" s="25">
        <v>0</v>
      </c>
    </row>
    <row r="74" spans="1:13" ht="12.75">
      <c r="A74" s="18" t="s">
        <v>74</v>
      </c>
      <c r="B74" s="18" t="s">
        <v>21</v>
      </c>
      <c r="C74" s="26">
        <f t="shared" si="13"/>
        <v>465</v>
      </c>
      <c r="D74" s="25">
        <v>387</v>
      </c>
      <c r="E74" s="25">
        <v>60</v>
      </c>
      <c r="F74" s="25">
        <v>1</v>
      </c>
      <c r="G74" s="25">
        <v>1</v>
      </c>
      <c r="H74" s="25">
        <v>1</v>
      </c>
      <c r="I74" s="25">
        <v>0</v>
      </c>
      <c r="J74" s="25">
        <v>0</v>
      </c>
      <c r="K74" s="25">
        <v>0</v>
      </c>
      <c r="L74" s="25">
        <v>15</v>
      </c>
      <c r="M74" s="25">
        <v>0</v>
      </c>
    </row>
    <row r="75" spans="1:13" ht="12.75">
      <c r="A75" s="18" t="s">
        <v>74</v>
      </c>
      <c r="B75" s="18" t="s">
        <v>66</v>
      </c>
      <c r="C75" s="26">
        <f t="shared" si="13"/>
        <v>14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14</v>
      </c>
      <c r="M75" s="25">
        <v>0</v>
      </c>
    </row>
    <row r="76" spans="1:13" ht="12.75">
      <c r="A76" s="18" t="s">
        <v>74</v>
      </c>
      <c r="B76" s="18" t="s">
        <v>78</v>
      </c>
      <c r="C76" s="26">
        <f t="shared" si="13"/>
        <v>35</v>
      </c>
      <c r="D76" s="25">
        <v>0</v>
      </c>
      <c r="E76" s="25">
        <v>2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33</v>
      </c>
      <c r="M76" s="25">
        <v>0</v>
      </c>
    </row>
    <row r="77" spans="1:13" ht="12.75">
      <c r="A77" s="18" t="s">
        <v>74</v>
      </c>
      <c r="B77" s="18" t="s">
        <v>19</v>
      </c>
      <c r="C77" s="26">
        <f t="shared" si="13"/>
        <v>1189</v>
      </c>
      <c r="D77" s="25">
        <v>980</v>
      </c>
      <c r="E77" s="25">
        <v>160</v>
      </c>
      <c r="F77" s="25">
        <v>1</v>
      </c>
      <c r="G77" s="25">
        <v>0</v>
      </c>
      <c r="H77" s="25">
        <v>1</v>
      </c>
      <c r="I77" s="25">
        <v>0</v>
      </c>
      <c r="J77" s="25">
        <v>0</v>
      </c>
      <c r="K77" s="25">
        <v>30</v>
      </c>
      <c r="L77" s="25">
        <v>17</v>
      </c>
      <c r="M77" s="25">
        <v>0</v>
      </c>
    </row>
    <row r="78" spans="1:13" s="16" customFormat="1" ht="12.75">
      <c r="A78" s="14" t="s">
        <v>74</v>
      </c>
      <c r="B78" s="23" t="s">
        <v>26</v>
      </c>
      <c r="C78" s="26">
        <f t="shared" si="13"/>
        <v>1</v>
      </c>
      <c r="D78" s="29">
        <v>0</v>
      </c>
      <c r="E78" s="29">
        <v>0</v>
      </c>
      <c r="F78" s="29">
        <v>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</row>
    <row r="79" spans="1:13" s="20" customFormat="1" ht="12.75">
      <c r="A79" s="17" t="s">
        <v>79</v>
      </c>
      <c r="B79" s="18"/>
      <c r="C79" s="27">
        <f t="shared" si="13"/>
        <v>10641</v>
      </c>
      <c r="D79" s="28">
        <f>+D71+D72+D73+D74+D75+D76+D77+D78</f>
        <v>8424</v>
      </c>
      <c r="E79" s="28">
        <f aca="true" t="shared" si="14" ref="E79:M79">+E71+E72+E73+E74+E75+E76+E77+E78</f>
        <v>1491</v>
      </c>
      <c r="F79" s="28">
        <f t="shared" si="14"/>
        <v>53</v>
      </c>
      <c r="G79" s="28">
        <f t="shared" si="14"/>
        <v>2</v>
      </c>
      <c r="H79" s="28">
        <f t="shared" si="14"/>
        <v>6</v>
      </c>
      <c r="I79" s="28">
        <f t="shared" si="14"/>
        <v>0</v>
      </c>
      <c r="J79" s="28">
        <f t="shared" si="14"/>
        <v>0</v>
      </c>
      <c r="K79" s="28">
        <f t="shared" si="14"/>
        <v>48</v>
      </c>
      <c r="L79" s="28">
        <f t="shared" si="14"/>
        <v>616</v>
      </c>
      <c r="M79" s="28">
        <f t="shared" si="14"/>
        <v>1</v>
      </c>
    </row>
    <row r="80" spans="1:13" ht="12.75">
      <c r="A80" s="18" t="s">
        <v>80</v>
      </c>
      <c r="B80" s="18" t="s">
        <v>71</v>
      </c>
      <c r="C80" s="26">
        <f t="shared" si="13"/>
        <v>257</v>
      </c>
      <c r="D80" s="25">
        <v>76</v>
      </c>
      <c r="E80" s="25">
        <v>37</v>
      </c>
      <c r="F80" s="25">
        <v>0</v>
      </c>
      <c r="G80" s="25">
        <v>0</v>
      </c>
      <c r="H80" s="25">
        <v>2</v>
      </c>
      <c r="I80" s="25">
        <v>0</v>
      </c>
      <c r="J80" s="25">
        <v>0</v>
      </c>
      <c r="K80" s="25">
        <v>0</v>
      </c>
      <c r="L80" s="25">
        <v>142</v>
      </c>
      <c r="M80" s="25">
        <v>0</v>
      </c>
    </row>
    <row r="81" spans="1:13" ht="12.75">
      <c r="A81" s="18" t="s">
        <v>80</v>
      </c>
      <c r="B81" s="18" t="s">
        <v>43</v>
      </c>
      <c r="C81" s="26">
        <f t="shared" si="13"/>
        <v>1942</v>
      </c>
      <c r="D81" s="25">
        <v>1534</v>
      </c>
      <c r="E81" s="25">
        <v>387</v>
      </c>
      <c r="F81" s="25">
        <v>0</v>
      </c>
      <c r="G81" s="25">
        <v>0</v>
      </c>
      <c r="H81" s="25">
        <v>1</v>
      </c>
      <c r="I81" s="25">
        <v>0</v>
      </c>
      <c r="J81" s="25">
        <v>0</v>
      </c>
      <c r="K81" s="25">
        <v>0</v>
      </c>
      <c r="L81" s="25">
        <v>20</v>
      </c>
      <c r="M81" s="25">
        <v>0</v>
      </c>
    </row>
    <row r="82" spans="1:13" ht="12.75">
      <c r="A82" s="18" t="s">
        <v>80</v>
      </c>
      <c r="B82" s="18" t="s">
        <v>66</v>
      </c>
      <c r="C82" s="26">
        <f t="shared" si="13"/>
        <v>67</v>
      </c>
      <c r="D82" s="25">
        <v>15</v>
      </c>
      <c r="E82" s="25">
        <v>2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3</v>
      </c>
      <c r="L82" s="25">
        <v>47</v>
      </c>
      <c r="M82" s="25">
        <v>0</v>
      </c>
    </row>
    <row r="83" spans="1:13" ht="12.75">
      <c r="A83" s="18" t="s">
        <v>80</v>
      </c>
      <c r="B83" s="18" t="s">
        <v>38</v>
      </c>
      <c r="C83" s="26">
        <f t="shared" si="13"/>
        <v>769</v>
      </c>
      <c r="D83" s="25">
        <v>581</v>
      </c>
      <c r="E83" s="25">
        <v>119</v>
      </c>
      <c r="F83" s="25">
        <v>0</v>
      </c>
      <c r="G83" s="25">
        <v>1</v>
      </c>
      <c r="H83" s="25">
        <v>1</v>
      </c>
      <c r="I83" s="25">
        <v>0</v>
      </c>
      <c r="J83" s="25">
        <v>0</v>
      </c>
      <c r="K83" s="25">
        <v>0</v>
      </c>
      <c r="L83" s="25">
        <v>51</v>
      </c>
      <c r="M83" s="25">
        <v>16</v>
      </c>
    </row>
    <row r="84" spans="1:13" ht="12.75">
      <c r="A84" s="18" t="s">
        <v>80</v>
      </c>
      <c r="B84" s="18" t="s">
        <v>78</v>
      </c>
      <c r="C84" s="26">
        <f t="shared" si="13"/>
        <v>4680</v>
      </c>
      <c r="D84" s="25">
        <v>3614</v>
      </c>
      <c r="E84" s="25">
        <v>658</v>
      </c>
      <c r="F84" s="25">
        <v>1</v>
      </c>
      <c r="G84" s="25">
        <v>0</v>
      </c>
      <c r="H84" s="25">
        <v>4</v>
      </c>
      <c r="I84" s="25">
        <v>0</v>
      </c>
      <c r="J84" s="25">
        <v>0</v>
      </c>
      <c r="K84" s="25">
        <v>0</v>
      </c>
      <c r="L84" s="25">
        <v>403</v>
      </c>
      <c r="M84" s="25">
        <v>0</v>
      </c>
    </row>
    <row r="85" spans="1:13" s="20" customFormat="1" ht="12.75">
      <c r="A85" s="17" t="s">
        <v>81</v>
      </c>
      <c r="B85" s="18"/>
      <c r="C85" s="27">
        <f t="shared" si="13"/>
        <v>7715</v>
      </c>
      <c r="D85" s="28">
        <f>+D80+D81+D82+D83+D84</f>
        <v>5820</v>
      </c>
      <c r="E85" s="28">
        <f aca="true" t="shared" si="15" ref="E85:M85">+E80+E81+E82+E83+E84</f>
        <v>1203</v>
      </c>
      <c r="F85" s="28">
        <f t="shared" si="15"/>
        <v>1</v>
      </c>
      <c r="G85" s="28">
        <f t="shared" si="15"/>
        <v>1</v>
      </c>
      <c r="H85" s="28">
        <f t="shared" si="15"/>
        <v>8</v>
      </c>
      <c r="I85" s="28">
        <f t="shared" si="15"/>
        <v>0</v>
      </c>
      <c r="J85" s="28">
        <f t="shared" si="15"/>
        <v>0</v>
      </c>
      <c r="K85" s="28">
        <f t="shared" si="15"/>
        <v>3</v>
      </c>
      <c r="L85" s="28">
        <f t="shared" si="15"/>
        <v>663</v>
      </c>
      <c r="M85" s="28">
        <f t="shared" si="15"/>
        <v>16</v>
      </c>
    </row>
    <row r="86" spans="1:13" ht="12.75">
      <c r="A86" s="18" t="s">
        <v>82</v>
      </c>
      <c r="B86" s="18" t="s">
        <v>24</v>
      </c>
      <c r="C86" s="8">
        <f t="shared" si="13"/>
        <v>85</v>
      </c>
      <c r="D86" s="11">
        <v>0</v>
      </c>
      <c r="E86" s="11">
        <v>2</v>
      </c>
      <c r="F86" s="11">
        <v>0</v>
      </c>
      <c r="G86" s="11">
        <v>0</v>
      </c>
      <c r="H86" s="11">
        <v>1</v>
      </c>
      <c r="I86" s="11">
        <v>0</v>
      </c>
      <c r="J86" s="11">
        <v>0</v>
      </c>
      <c r="K86" s="11">
        <v>0</v>
      </c>
      <c r="L86" s="11">
        <v>82</v>
      </c>
      <c r="M86" s="11">
        <v>0</v>
      </c>
    </row>
    <row r="87" spans="1:13" ht="12.75">
      <c r="A87" s="18" t="s">
        <v>82</v>
      </c>
      <c r="B87" s="18" t="s">
        <v>83</v>
      </c>
      <c r="C87" s="26">
        <f t="shared" si="13"/>
        <v>425</v>
      </c>
      <c r="D87" s="25">
        <v>185</v>
      </c>
      <c r="E87" s="25">
        <v>3</v>
      </c>
      <c r="F87" s="25">
        <v>0</v>
      </c>
      <c r="G87" s="25">
        <v>2</v>
      </c>
      <c r="H87" s="25">
        <v>2</v>
      </c>
      <c r="I87" s="25">
        <v>0</v>
      </c>
      <c r="J87" s="25">
        <v>0</v>
      </c>
      <c r="K87" s="25">
        <v>0</v>
      </c>
      <c r="L87" s="25">
        <v>233</v>
      </c>
      <c r="M87" s="25">
        <v>0</v>
      </c>
    </row>
    <row r="88" spans="1:13" ht="12.75">
      <c r="A88" s="18" t="s">
        <v>82</v>
      </c>
      <c r="B88" s="18" t="s">
        <v>19</v>
      </c>
      <c r="C88" s="26">
        <f t="shared" si="13"/>
        <v>2780</v>
      </c>
      <c r="D88" s="25">
        <v>2398</v>
      </c>
      <c r="E88" s="25">
        <v>296</v>
      </c>
      <c r="F88" s="25">
        <v>3</v>
      </c>
      <c r="G88" s="25">
        <v>0</v>
      </c>
      <c r="H88" s="25">
        <v>1</v>
      </c>
      <c r="I88" s="25">
        <v>0</v>
      </c>
      <c r="J88" s="25">
        <v>0</v>
      </c>
      <c r="K88" s="25">
        <v>57</v>
      </c>
      <c r="L88" s="25">
        <v>25</v>
      </c>
      <c r="M88" s="25">
        <v>0</v>
      </c>
    </row>
    <row r="89" spans="1:13" ht="12.75">
      <c r="A89" s="18" t="s">
        <v>82</v>
      </c>
      <c r="B89" s="18" t="s">
        <v>84</v>
      </c>
      <c r="C89" s="26">
        <f t="shared" si="13"/>
        <v>4227</v>
      </c>
      <c r="D89" s="25">
        <v>3148</v>
      </c>
      <c r="E89" s="25">
        <v>586</v>
      </c>
      <c r="F89" s="25">
        <v>47</v>
      </c>
      <c r="G89" s="25">
        <v>0</v>
      </c>
      <c r="H89" s="25">
        <v>1</v>
      </c>
      <c r="I89" s="25">
        <v>0</v>
      </c>
      <c r="J89" s="25">
        <v>0</v>
      </c>
      <c r="K89" s="25">
        <v>0</v>
      </c>
      <c r="L89" s="25">
        <v>445</v>
      </c>
      <c r="M89" s="25">
        <v>0</v>
      </c>
    </row>
    <row r="90" spans="1:13" ht="12.75">
      <c r="A90" s="18" t="s">
        <v>82</v>
      </c>
      <c r="B90" s="18" t="s">
        <v>85</v>
      </c>
      <c r="C90" s="26">
        <f t="shared" si="13"/>
        <v>2695</v>
      </c>
      <c r="D90" s="25">
        <v>1969</v>
      </c>
      <c r="E90" s="25">
        <v>274</v>
      </c>
      <c r="F90" s="25">
        <v>3</v>
      </c>
      <c r="G90" s="25">
        <v>1</v>
      </c>
      <c r="H90" s="25">
        <v>1</v>
      </c>
      <c r="I90" s="25">
        <v>0</v>
      </c>
      <c r="J90" s="25">
        <v>0</v>
      </c>
      <c r="K90" s="25">
        <v>33</v>
      </c>
      <c r="L90" s="25">
        <v>414</v>
      </c>
      <c r="M90" s="25">
        <v>0</v>
      </c>
    </row>
    <row r="91" spans="1:13" ht="12.75">
      <c r="A91" s="18" t="s">
        <v>82</v>
      </c>
      <c r="B91" s="19" t="s">
        <v>86</v>
      </c>
      <c r="C91" s="26">
        <f t="shared" si="13"/>
        <v>1045</v>
      </c>
      <c r="D91" s="25">
        <v>863</v>
      </c>
      <c r="E91" s="25">
        <v>134</v>
      </c>
      <c r="F91" s="25">
        <v>1</v>
      </c>
      <c r="G91" s="25">
        <v>0</v>
      </c>
      <c r="H91" s="25">
        <v>1</v>
      </c>
      <c r="I91" s="25">
        <v>0</v>
      </c>
      <c r="J91" s="25">
        <v>0</v>
      </c>
      <c r="K91" s="25">
        <v>0</v>
      </c>
      <c r="L91" s="25">
        <v>46</v>
      </c>
      <c r="M91" s="25">
        <v>0</v>
      </c>
    </row>
    <row r="92" spans="1:13" ht="12.75">
      <c r="A92" s="18" t="s">
        <v>82</v>
      </c>
      <c r="B92" s="18" t="s">
        <v>87</v>
      </c>
      <c r="C92" s="26">
        <f t="shared" si="13"/>
        <v>1324</v>
      </c>
      <c r="D92" s="25">
        <v>1165</v>
      </c>
      <c r="E92" s="25">
        <v>118</v>
      </c>
      <c r="F92" s="25">
        <v>28</v>
      </c>
      <c r="G92" s="25">
        <v>1</v>
      </c>
      <c r="H92" s="25">
        <v>1</v>
      </c>
      <c r="I92" s="25">
        <v>0</v>
      </c>
      <c r="J92" s="25">
        <v>0</v>
      </c>
      <c r="K92" s="25">
        <v>11</v>
      </c>
      <c r="L92" s="25">
        <v>0</v>
      </c>
      <c r="M92" s="25">
        <v>0</v>
      </c>
    </row>
    <row r="93" spans="1:13" s="20" customFormat="1" ht="12.75">
      <c r="A93" s="17" t="s">
        <v>88</v>
      </c>
      <c r="C93" s="27">
        <f t="shared" si="13"/>
        <v>12581</v>
      </c>
      <c r="D93" s="22">
        <f>+D86+D87+D88+D89+D90+D91+D92</f>
        <v>9728</v>
      </c>
      <c r="E93" s="22">
        <f aca="true" t="shared" si="16" ref="E93:M93">+E86+E87+E88+E89+E90+E91+E92</f>
        <v>1413</v>
      </c>
      <c r="F93" s="22">
        <f t="shared" si="16"/>
        <v>82</v>
      </c>
      <c r="G93" s="22">
        <f t="shared" si="16"/>
        <v>4</v>
      </c>
      <c r="H93" s="22">
        <f t="shared" si="16"/>
        <v>8</v>
      </c>
      <c r="I93" s="22">
        <f t="shared" si="16"/>
        <v>0</v>
      </c>
      <c r="J93" s="22">
        <f t="shared" si="16"/>
        <v>0</v>
      </c>
      <c r="K93" s="22">
        <f t="shared" si="16"/>
        <v>101</v>
      </c>
      <c r="L93" s="22">
        <f t="shared" si="16"/>
        <v>1245</v>
      </c>
      <c r="M93" s="22">
        <f t="shared" si="16"/>
        <v>0</v>
      </c>
    </row>
    <row r="94" spans="1:13" ht="12.75">
      <c r="A94" s="20"/>
      <c r="B94" s="20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s="20" customFormat="1" ht="12.75">
      <c r="A95" s="17" t="s">
        <v>89</v>
      </c>
      <c r="C95" s="27">
        <f t="shared" si="13"/>
        <v>181547</v>
      </c>
      <c r="D95" s="22">
        <f>+D9+D14+D31+D41+D44+D46+D47+D49+D55+D56+D58+D77+D88</f>
        <v>161604</v>
      </c>
      <c r="E95" s="22">
        <f>+E9+E14+E31+E41+E44+E46+E47+E49+E55+E56+E58+E77+E88</f>
        <v>17591</v>
      </c>
      <c r="F95" s="22">
        <f>+F9+F14+F31+F41+F44+F46+F47+F49+F55+F56+F58+F77+F88</f>
        <v>343</v>
      </c>
      <c r="G95" s="22">
        <f>+G9+G14+G31+G41+G44+G46+G47+G49+G55+G56+G58+G77+G88</f>
        <v>0</v>
      </c>
      <c r="H95" s="22">
        <f>+H9+H14+H31+H41+H44+H46+H47+H49+H55+H56+H58+H77+H88</f>
        <v>13</v>
      </c>
      <c r="I95" s="22">
        <f>+I9+I14+I31+I41+I44+I46+I47+I49+I55+I56+I58+I77+I88</f>
        <v>0</v>
      </c>
      <c r="J95" s="22">
        <f>+J9+J14+J31+J41+J44+J46+J47+J49+J55+J56+J58+J77+J88</f>
        <v>0</v>
      </c>
      <c r="K95" s="22">
        <f>+K9+K14+K31+K41+K44+K46+K47+K49+K55+K56+K58+K77+K88</f>
        <v>1388</v>
      </c>
      <c r="L95" s="22">
        <f>+L9+L14+L31+L41+L44+L46+L47+L49+L55+L56+L58+L77+L88</f>
        <v>608</v>
      </c>
      <c r="M95" s="22">
        <f>+M9+M14+M31+M41+M44+M46+M47+M49+M55+M56+M58+M77+M88</f>
        <v>0</v>
      </c>
      <c r="N95" s="21"/>
    </row>
    <row r="96" spans="1:13" s="20" customFormat="1" ht="12.75">
      <c r="A96" s="17" t="s">
        <v>90</v>
      </c>
      <c r="C96" s="22">
        <f aca="true" t="shared" si="17" ref="C96:M96">+C98-C95-C97</f>
        <v>102337</v>
      </c>
      <c r="D96" s="22">
        <f t="shared" si="17"/>
        <v>84341</v>
      </c>
      <c r="E96" s="22">
        <f t="shared" si="17"/>
        <v>10525</v>
      </c>
      <c r="F96" s="22">
        <f t="shared" si="17"/>
        <v>692</v>
      </c>
      <c r="G96" s="22">
        <f t="shared" si="17"/>
        <v>25</v>
      </c>
      <c r="H96" s="22">
        <f t="shared" si="17"/>
        <v>59</v>
      </c>
      <c r="I96" s="22">
        <f t="shared" si="17"/>
        <v>0</v>
      </c>
      <c r="J96" s="22">
        <f t="shared" si="17"/>
        <v>12</v>
      </c>
      <c r="K96" s="22">
        <f t="shared" si="17"/>
        <v>802</v>
      </c>
      <c r="L96" s="22">
        <f t="shared" si="17"/>
        <v>5761</v>
      </c>
      <c r="M96" s="22">
        <f t="shared" si="17"/>
        <v>120</v>
      </c>
    </row>
    <row r="97" spans="1:13" s="20" customFormat="1" ht="12.75">
      <c r="A97" s="17" t="s">
        <v>91</v>
      </c>
      <c r="C97" s="22">
        <f>+C16+C27+C59+C78</f>
        <v>21</v>
      </c>
      <c r="D97" s="22">
        <f>+D16+D27+D59+D78</f>
        <v>0</v>
      </c>
      <c r="E97" s="22">
        <f>+E16+E27+E59+E78</f>
        <v>4</v>
      </c>
      <c r="F97" s="22">
        <f>+F16+F27+F59+F78</f>
        <v>17</v>
      </c>
      <c r="G97" s="22">
        <f>+G16+G27+G59+G78</f>
        <v>0</v>
      </c>
      <c r="H97" s="22">
        <f>+H16+H27+H59+H78</f>
        <v>0</v>
      </c>
      <c r="I97" s="22">
        <f>+I16+I27+I59+I78</f>
        <v>0</v>
      </c>
      <c r="J97" s="22">
        <f>+J16+J27+J59+J78</f>
        <v>0</v>
      </c>
      <c r="K97" s="22">
        <f>+K16+K27+K59+K78</f>
        <v>0</v>
      </c>
      <c r="L97" s="22">
        <f>+L16+L27+L59+L78</f>
        <v>0</v>
      </c>
      <c r="M97" s="22">
        <f>+M16+M27+M59+M78</f>
        <v>0</v>
      </c>
    </row>
    <row r="98" spans="1:14" s="20" customFormat="1" ht="12.75">
      <c r="A98" s="17" t="s">
        <v>92</v>
      </c>
      <c r="C98" s="27">
        <f>SUM(D98:M98)</f>
        <v>283905</v>
      </c>
      <c r="D98" s="22">
        <f>+D12+D17+D19+D23+D28+D35+D42+D48+D50+D52+D60+D70+D79+D85+D93</f>
        <v>245945</v>
      </c>
      <c r="E98" s="22">
        <f>+E12+E17+E19+E23+E28+E35+E42+E48+E50+E52+E60+E70+E79+E85+E93</f>
        <v>28120</v>
      </c>
      <c r="F98" s="22">
        <f>+F12+F17+F19+F23+F28+F35+F42+F48+F50+F52+F60+F70+F79+F85+F93</f>
        <v>1052</v>
      </c>
      <c r="G98" s="22">
        <f>+G12+G17+G19+G23+G28+G35+G42+G48+G50+G52+G60+G70+G79+G85+G93</f>
        <v>25</v>
      </c>
      <c r="H98" s="22">
        <f>+H12+H17+H19+H23+H28+H35+H42+H48+H50+H52+H60+H70+H79+H85+H93</f>
        <v>72</v>
      </c>
      <c r="I98" s="22">
        <f>+I12+I17+I19+I23+I28+I35+I42+I48+I50+I52+I60+I70+I79+I85+I93</f>
        <v>0</v>
      </c>
      <c r="J98" s="22">
        <f>+J12+J17+J19+J23+J28+J35+J42+J48+J50+J52+J60+J70+J79+J85+J93</f>
        <v>12</v>
      </c>
      <c r="K98" s="22">
        <f>+K12+K17+K19+K23+K28+K35+K42+K48+K50+K52+K60+K70+K79+K85+K93</f>
        <v>2190</v>
      </c>
      <c r="L98" s="22">
        <f>+L12+L17+L19+L23+L28+L35+L42+L48+L50+L52+L60+L70+L79+L85+L93</f>
        <v>6369</v>
      </c>
      <c r="M98" s="22">
        <f>+M12+M17+M19+M23+M28+M35+M42+M48+M50+M52+M60+M70+M79+M85+M93</f>
        <v>120</v>
      </c>
      <c r="N98" s="21"/>
    </row>
    <row r="99" spans="3:13" ht="12.7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3:13" ht="12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3:13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17" t="s">
        <v>95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3:13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3:13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5:12" ht="12.75">
      <c r="E106" s="6"/>
      <c r="L106" s="6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2012-12-11T20:32:14Z</cp:lastPrinted>
  <dcterms:created xsi:type="dcterms:W3CDTF">2012-12-10T19:48:42Z</dcterms:created>
  <dcterms:modified xsi:type="dcterms:W3CDTF">2014-12-18T21:29:49Z</dcterms:modified>
  <cp:category/>
  <cp:version/>
  <cp:contentType/>
  <cp:contentStatus/>
</cp:coreProperties>
</file>