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15" windowWidth="16140" windowHeight="8385" activeTab="0"/>
  </bookViews>
  <sheets>
    <sheet name="santafefactur" sheetId="1" r:id="rId1"/>
    <sheet name="santafeusu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<sst xmlns="http://schemas.openxmlformats.org/spreadsheetml/2006/main" count="467" uniqueCount="128">
  <si>
    <t>Provincia de SANTA FE</t>
  </si>
  <si>
    <t>Facturado a usuario final</t>
  </si>
  <si>
    <t>Valores expresados en MWh</t>
  </si>
  <si>
    <t>Departamento</t>
  </si>
  <si>
    <t>Ente</t>
  </si>
  <si>
    <t>Total</t>
  </si>
  <si>
    <t>Residencial</t>
  </si>
  <si>
    <t>Comercial</t>
  </si>
  <si>
    <t>Industrial</t>
  </si>
  <si>
    <t>Serv Sanita</t>
  </si>
  <si>
    <t>Al Público</t>
  </si>
  <si>
    <t>Tracción</t>
  </si>
  <si>
    <t>Riego</t>
  </si>
  <si>
    <t>Oficial</t>
  </si>
  <si>
    <t>E. Rural</t>
  </si>
  <si>
    <t>Otros</t>
  </si>
  <si>
    <t>9 de Julio</t>
  </si>
  <si>
    <t>EPSF (Santa Fe)</t>
  </si>
  <si>
    <t>Total 9 de Julio</t>
  </si>
  <si>
    <t>Belgrano</t>
  </si>
  <si>
    <t>Coop de Armstrong</t>
  </si>
  <si>
    <t>Coop de Tortugas</t>
  </si>
  <si>
    <t>Total Belgrano</t>
  </si>
  <si>
    <t>Caseros</t>
  </si>
  <si>
    <t>Coop de San José de La Esquina</t>
  </si>
  <si>
    <t>Coop de Chabasense</t>
  </si>
  <si>
    <t>Coop de Arequito</t>
  </si>
  <si>
    <t>Coop de Bigand</t>
  </si>
  <si>
    <t>Coop de Los Molinos</t>
  </si>
  <si>
    <t>Coop de Godeken</t>
  </si>
  <si>
    <t>GUMEM</t>
  </si>
  <si>
    <t>Total Caseros</t>
  </si>
  <si>
    <t>Castellanos</t>
  </si>
  <si>
    <t>Coop de Tacural</t>
  </si>
  <si>
    <t>Coop de Colonia Josefina</t>
  </si>
  <si>
    <t>Coop de Humberto Primero</t>
  </si>
  <si>
    <t>Total Castellanos</t>
  </si>
  <si>
    <t>Constitución</t>
  </si>
  <si>
    <t>Coop de Juncal</t>
  </si>
  <si>
    <t>Coop de Gelly</t>
  </si>
  <si>
    <t>Coop de Gelly Rural</t>
  </si>
  <si>
    <t>Coop de Cañada Rica</t>
  </si>
  <si>
    <t>Coop de Santa Teresa</t>
  </si>
  <si>
    <t>Coop de Peyrano</t>
  </si>
  <si>
    <t>Coop de Pavón Arriba</t>
  </si>
  <si>
    <t>Coop de J. B. Molina</t>
  </si>
  <si>
    <t>Total Constitución</t>
  </si>
  <si>
    <t>Garay</t>
  </si>
  <si>
    <t>Coop de Helvecia</t>
  </si>
  <si>
    <t>Total Garay</t>
  </si>
  <si>
    <t>General López</t>
  </si>
  <si>
    <t>Coop Rural de San Eduardo</t>
  </si>
  <si>
    <t>Coop de San Eduardo</t>
  </si>
  <si>
    <t>Coop de Rufino</t>
  </si>
  <si>
    <t>Municipalidad de Christophersen</t>
  </si>
  <si>
    <t>Coop de Villa Cañás</t>
  </si>
  <si>
    <t>Coop de Elortondo</t>
  </si>
  <si>
    <t>Coop de Wheelwright</t>
  </si>
  <si>
    <t>Coop El Chingolo (Teodelina)</t>
  </si>
  <si>
    <t>Coop de Venado Tuerto</t>
  </si>
  <si>
    <t>Coop de Hugues</t>
  </si>
  <si>
    <t>Coop de San Gregorio</t>
  </si>
  <si>
    <t>Coop de Sancti Spiritu</t>
  </si>
  <si>
    <t>Coop de Maria Teresa</t>
  </si>
  <si>
    <t>Coop de Murphy</t>
  </si>
  <si>
    <t>Coop de Chovet</t>
  </si>
  <si>
    <t>Coop de Carmen</t>
  </si>
  <si>
    <t>Total General López</t>
  </si>
  <si>
    <t>General Obligado</t>
  </si>
  <si>
    <t>Coop de Avellaneda</t>
  </si>
  <si>
    <t>Coop de El Araza</t>
  </si>
  <si>
    <t>Coop de Las Toscas</t>
  </si>
  <si>
    <t>Total General Obligado</t>
  </si>
  <si>
    <t>Iriondo</t>
  </si>
  <si>
    <t>Coop de Serodino Ltda.</t>
  </si>
  <si>
    <t>Coop de Cañada de Gomez</t>
  </si>
  <si>
    <t>Total Iriondo</t>
  </si>
  <si>
    <t>La Capital</t>
  </si>
  <si>
    <t>Total La Capital</t>
  </si>
  <si>
    <t>Las Colonias</t>
  </si>
  <si>
    <t>Coop de Sa Pereyra</t>
  </si>
  <si>
    <t>Comuna de San Carlos Norte</t>
  </si>
  <si>
    <t>Total Las Colonias</t>
  </si>
  <si>
    <t>Rosario</t>
  </si>
  <si>
    <t>Coop de Villa  Amelia</t>
  </si>
  <si>
    <t>Coop de Ibarlucea</t>
  </si>
  <si>
    <t>Comuna de Arminda</t>
  </si>
  <si>
    <t>Coop de Villa Gdor. Galvez</t>
  </si>
  <si>
    <t>Coop de Soldini</t>
  </si>
  <si>
    <t>Coop de Acebal</t>
  </si>
  <si>
    <t>Coop de Pueblo Esther</t>
  </si>
  <si>
    <t>Total Rosario</t>
  </si>
  <si>
    <t>San Cristóbal</t>
  </si>
  <si>
    <t>Coop de Rivadavia (S. del Estero)</t>
  </si>
  <si>
    <t>Total San Cristóbal</t>
  </si>
  <si>
    <t>San Javier</t>
  </si>
  <si>
    <t>Coop de Romang</t>
  </si>
  <si>
    <t>Total San Javier</t>
  </si>
  <si>
    <t>San Jeronimo</t>
  </si>
  <si>
    <t>Coop de Lopez</t>
  </si>
  <si>
    <t>Coop de Galvez</t>
  </si>
  <si>
    <t>Coop de Centeno</t>
  </si>
  <si>
    <t>Total San Jeronimo</t>
  </si>
  <si>
    <t>San Justo</t>
  </si>
  <si>
    <t>Coop de Vera y Pintado y La Camila</t>
  </si>
  <si>
    <t>Coop de La Criolla</t>
  </si>
  <si>
    <t>Total San Justo</t>
  </si>
  <si>
    <t>San Lorenzo</t>
  </si>
  <si>
    <t>Coop de Carcarañá</t>
  </si>
  <si>
    <t>Coop de Villa Mugueta</t>
  </si>
  <si>
    <t>Coop de Fuentes</t>
  </si>
  <si>
    <t>Total San Lorenzo</t>
  </si>
  <si>
    <t>San Martín</t>
  </si>
  <si>
    <t>Coop de Colonia Belgrano</t>
  </si>
  <si>
    <t>Total San Martín</t>
  </si>
  <si>
    <t>Vera</t>
  </si>
  <si>
    <t>Coop de Calchaquí</t>
  </si>
  <si>
    <t>Coop de Margarita</t>
  </si>
  <si>
    <t>Total Vera</t>
  </si>
  <si>
    <t>TOTAL EPESF</t>
  </si>
  <si>
    <t>TOTAL COOPERATIVAS</t>
  </si>
  <si>
    <t>TOTAL GUMEM</t>
  </si>
  <si>
    <t>TOTAL SANTA FE</t>
  </si>
  <si>
    <t>Cantidad de usuarios</t>
  </si>
  <si>
    <t>AÑO 2013</t>
  </si>
  <si>
    <t>En las Cooperativa de Fuentes, Villa Amelia y El Chingolo se repitieron los datos del 2012</t>
  </si>
  <si>
    <t xml:space="preserve">Las restantes cooperativas indicadas en rojo, no tiene datos actualizados, ya que no han enviado por varios años, se han indicado con cero. </t>
  </si>
  <si>
    <t xml:space="preserve">Las restantes cooperativas indicadas en rojo, no tienen datos actualizados, ya que no han enviado por varios años, se han indicado con cero.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</si>
</sst>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8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sz val="10"/>
      <color indexed="8"/>
      <name val="MS Sans Serif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3" fontId="1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 horizontal="center"/>
    </xf>
    <xf numFmtId="3" fontId="0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3" fontId="1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3" fontId="0" fillId="0" borderId="0" xfId="0" applyNumberFormat="1" applyFont="1" applyFill="1" applyAlignment="1">
      <alignment horizontal="center"/>
    </xf>
    <xf numFmtId="3" fontId="1" fillId="0" borderId="0" xfId="0" applyNumberFormat="1" applyFont="1" applyFill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3" fontId="6" fillId="0" borderId="1" xfId="21" applyNumberFormat="1" applyFont="1" applyFill="1" applyBorder="1" applyAlignment="1">
      <alignment horizontal="center" wrapText="1"/>
      <protection/>
    </xf>
    <xf numFmtId="3" fontId="0" fillId="0" borderId="1" xfId="21" applyNumberFormat="1" applyFont="1" applyFill="1" applyBorder="1" applyAlignment="1">
      <alignment horizontal="center" wrapText="1"/>
      <protection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Hoja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0"/>
  <sheetViews>
    <sheetView tabSelected="1" workbookViewId="0" topLeftCell="A107">
      <selection activeCell="E132" sqref="E132"/>
    </sheetView>
  </sheetViews>
  <sheetFormatPr defaultColWidth="11.421875" defaultRowHeight="12.75"/>
  <cols>
    <col min="1" max="1" width="19.421875" style="0" customWidth="1"/>
    <col min="2" max="2" width="30.00390625" style="0" customWidth="1"/>
    <col min="3" max="3" width="13.140625" style="0" customWidth="1"/>
    <col min="9" max="9" width="9.8515625" style="0" customWidth="1"/>
    <col min="10" max="10" width="8.8515625" style="0" customWidth="1"/>
    <col min="11" max="11" width="10.140625" style="0" customWidth="1"/>
    <col min="13" max="13" width="9.28125" style="0" customWidth="1"/>
  </cols>
  <sheetData>
    <row r="1" spans="1:13" ht="12.75">
      <c r="A1" s="1" t="s">
        <v>124</v>
      </c>
      <c r="C1" s="1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3" ht="12.75">
      <c r="A2" s="1" t="s">
        <v>0</v>
      </c>
      <c r="C2" s="1"/>
      <c r="D2" s="1"/>
      <c r="E2" s="2"/>
      <c r="F2" s="2"/>
      <c r="G2" s="2"/>
      <c r="H2" s="2"/>
      <c r="I2" s="2"/>
      <c r="J2" s="2"/>
      <c r="K2" s="2"/>
      <c r="L2" s="2"/>
      <c r="M2" s="2"/>
    </row>
    <row r="3" spans="1:13" ht="12.75">
      <c r="A3" s="1" t="s">
        <v>1</v>
      </c>
      <c r="C3" s="1"/>
      <c r="D3" s="1"/>
      <c r="E3" s="2"/>
      <c r="F3" s="2"/>
      <c r="G3" s="2"/>
      <c r="H3" s="2"/>
      <c r="I3" s="2"/>
      <c r="J3" s="2"/>
      <c r="K3" s="2"/>
      <c r="L3" s="2"/>
      <c r="M3" s="2"/>
    </row>
    <row r="4" spans="1:13" ht="12.75">
      <c r="A4" s="1" t="s">
        <v>2</v>
      </c>
      <c r="C4" s="1"/>
      <c r="D4" s="1"/>
      <c r="E4" s="2"/>
      <c r="F4" s="2"/>
      <c r="G4" s="2"/>
      <c r="H4" s="2"/>
      <c r="I4" s="2"/>
      <c r="J4" s="2"/>
      <c r="K4" s="2"/>
      <c r="L4" s="2"/>
      <c r="M4" s="2"/>
    </row>
    <row r="5" spans="2:13" ht="12.75">
      <c r="B5" s="1"/>
      <c r="C5" s="1"/>
      <c r="D5" s="1"/>
      <c r="E5" s="2"/>
      <c r="F5" s="2"/>
      <c r="G5" s="2"/>
      <c r="H5" s="2"/>
      <c r="I5" s="2"/>
      <c r="J5" s="2"/>
      <c r="K5" s="2"/>
      <c r="L5" s="2"/>
      <c r="M5" s="2"/>
    </row>
    <row r="6" spans="1:13" ht="12.75">
      <c r="A6" s="1" t="s">
        <v>3</v>
      </c>
      <c r="B6" s="1" t="s">
        <v>4</v>
      </c>
      <c r="C6" s="3" t="s">
        <v>5</v>
      </c>
      <c r="D6" s="3" t="s">
        <v>6</v>
      </c>
      <c r="E6" s="3" t="s">
        <v>7</v>
      </c>
      <c r="F6" s="3" t="s">
        <v>8</v>
      </c>
      <c r="G6" s="3" t="s">
        <v>9</v>
      </c>
      <c r="H6" s="3" t="s">
        <v>10</v>
      </c>
      <c r="I6" s="3" t="s">
        <v>11</v>
      </c>
      <c r="J6" s="3" t="s">
        <v>12</v>
      </c>
      <c r="K6" s="3" t="s">
        <v>13</v>
      </c>
      <c r="L6" s="3" t="s">
        <v>14</v>
      </c>
      <c r="M6" s="3" t="s">
        <v>15</v>
      </c>
    </row>
    <row r="7" spans="1:13" s="12" customFormat="1" ht="12.75">
      <c r="A7" s="12" t="s">
        <v>16</v>
      </c>
      <c r="B7" s="12" t="s">
        <v>17</v>
      </c>
      <c r="C7" s="7">
        <f>SUM(D7:M7)</f>
        <v>43950.541</v>
      </c>
      <c r="D7" s="7">
        <v>23191.223</v>
      </c>
      <c r="E7" s="7">
        <v>7352.229</v>
      </c>
      <c r="F7" s="7">
        <v>2368.18</v>
      </c>
      <c r="G7" s="7">
        <v>553.487</v>
      </c>
      <c r="H7" s="7">
        <v>3321.056</v>
      </c>
      <c r="I7" s="7">
        <v>0</v>
      </c>
      <c r="J7" s="7">
        <v>0</v>
      </c>
      <c r="K7" s="7">
        <v>3106.658</v>
      </c>
      <c r="L7" s="7">
        <v>4057.708</v>
      </c>
      <c r="M7" s="7">
        <v>0</v>
      </c>
    </row>
    <row r="8" spans="1:13" s="16" customFormat="1" ht="12.75">
      <c r="A8" s="15" t="s">
        <v>18</v>
      </c>
      <c r="C8" s="11">
        <f aca="true" t="shared" si="0" ref="C8:C72">SUM(D8:M8)</f>
        <v>43950.541</v>
      </c>
      <c r="D8" s="11">
        <f>+D7</f>
        <v>23191.223</v>
      </c>
      <c r="E8" s="11">
        <f aca="true" t="shared" si="1" ref="E8:M8">+E7</f>
        <v>7352.229</v>
      </c>
      <c r="F8" s="11">
        <f t="shared" si="1"/>
        <v>2368.18</v>
      </c>
      <c r="G8" s="11">
        <f t="shared" si="1"/>
        <v>553.487</v>
      </c>
      <c r="H8" s="11">
        <f t="shared" si="1"/>
        <v>3321.056</v>
      </c>
      <c r="I8" s="11">
        <f t="shared" si="1"/>
        <v>0</v>
      </c>
      <c r="J8" s="11">
        <f t="shared" si="1"/>
        <v>0</v>
      </c>
      <c r="K8" s="11">
        <f t="shared" si="1"/>
        <v>3106.658</v>
      </c>
      <c r="L8" s="11">
        <f t="shared" si="1"/>
        <v>4057.708</v>
      </c>
      <c r="M8" s="11">
        <f t="shared" si="1"/>
        <v>0</v>
      </c>
    </row>
    <row r="9" spans="1:13" s="12" customFormat="1" ht="12.75">
      <c r="A9" s="12" t="s">
        <v>19</v>
      </c>
      <c r="B9" s="12" t="s">
        <v>20</v>
      </c>
      <c r="C9" s="7">
        <f t="shared" si="0"/>
        <v>30805.855</v>
      </c>
      <c r="D9" s="7">
        <v>10052.378</v>
      </c>
      <c r="E9" s="7">
        <v>7975.59</v>
      </c>
      <c r="F9" s="7">
        <v>7242.212</v>
      </c>
      <c r="G9" s="7">
        <v>1322.826</v>
      </c>
      <c r="H9" s="7">
        <v>1875.049</v>
      </c>
      <c r="I9" s="7">
        <v>0</v>
      </c>
      <c r="J9" s="7">
        <v>0</v>
      </c>
      <c r="K9" s="7">
        <v>439.697</v>
      </c>
      <c r="L9" s="7">
        <v>1781.448</v>
      </c>
      <c r="M9" s="7">
        <v>116.655</v>
      </c>
    </row>
    <row r="10" spans="1:13" s="12" customFormat="1" ht="12.75">
      <c r="A10" s="12" t="s">
        <v>19</v>
      </c>
      <c r="B10" s="12" t="s">
        <v>17</v>
      </c>
      <c r="C10" s="7">
        <f t="shared" si="0"/>
        <v>72487.071</v>
      </c>
      <c r="D10" s="7">
        <v>27136.881</v>
      </c>
      <c r="E10" s="7">
        <v>10059.233</v>
      </c>
      <c r="F10" s="7">
        <v>24954.37</v>
      </c>
      <c r="G10" s="7">
        <v>269.445</v>
      </c>
      <c r="H10" s="7">
        <v>5377.198</v>
      </c>
      <c r="I10" s="7">
        <v>0</v>
      </c>
      <c r="J10" s="7">
        <v>0</v>
      </c>
      <c r="K10" s="7">
        <v>2856.546</v>
      </c>
      <c r="L10" s="7">
        <v>1833.398</v>
      </c>
      <c r="M10" s="7">
        <v>0</v>
      </c>
    </row>
    <row r="11" spans="1:13" s="12" customFormat="1" ht="12.75">
      <c r="A11" s="12" t="s">
        <v>19</v>
      </c>
      <c r="B11" s="12" t="s">
        <v>21</v>
      </c>
      <c r="C11" s="7">
        <f t="shared" si="0"/>
        <v>5107.039000000001</v>
      </c>
      <c r="D11" s="7">
        <v>2941.878</v>
      </c>
      <c r="E11" s="7">
        <v>652.264</v>
      </c>
      <c r="F11" s="7">
        <v>347.677</v>
      </c>
      <c r="G11" s="7">
        <v>0</v>
      </c>
      <c r="H11" s="7">
        <v>442.625</v>
      </c>
      <c r="I11" s="7">
        <v>0</v>
      </c>
      <c r="J11" s="7">
        <v>0</v>
      </c>
      <c r="K11" s="7">
        <v>170.437</v>
      </c>
      <c r="L11" s="7">
        <v>552.158</v>
      </c>
      <c r="M11" s="7">
        <v>0</v>
      </c>
    </row>
    <row r="12" spans="1:13" s="16" customFormat="1" ht="12.75">
      <c r="A12" s="15" t="s">
        <v>22</v>
      </c>
      <c r="C12" s="11">
        <f t="shared" si="0"/>
        <v>108399.965</v>
      </c>
      <c r="D12" s="11">
        <f>+D9+D10+D11</f>
        <v>40131.137</v>
      </c>
      <c r="E12" s="11">
        <f aca="true" t="shared" si="2" ref="E12:M12">+E9+E10+E11</f>
        <v>18687.087</v>
      </c>
      <c r="F12" s="11">
        <f t="shared" si="2"/>
        <v>32544.259</v>
      </c>
      <c r="G12" s="11">
        <f t="shared" si="2"/>
        <v>1592.271</v>
      </c>
      <c r="H12" s="11">
        <f t="shared" si="2"/>
        <v>7694.872</v>
      </c>
      <c r="I12" s="11">
        <f t="shared" si="2"/>
        <v>0</v>
      </c>
      <c r="J12" s="11">
        <f t="shared" si="2"/>
        <v>0</v>
      </c>
      <c r="K12" s="11">
        <f t="shared" si="2"/>
        <v>3466.68</v>
      </c>
      <c r="L12" s="11">
        <f t="shared" si="2"/>
        <v>4167.004</v>
      </c>
      <c r="M12" s="11">
        <f t="shared" si="2"/>
        <v>116.655</v>
      </c>
    </row>
    <row r="13" spans="1:13" s="12" customFormat="1" ht="12.75">
      <c r="A13" s="12" t="s">
        <v>23</v>
      </c>
      <c r="B13" s="12" t="s">
        <v>24</v>
      </c>
      <c r="C13" s="7">
        <f t="shared" si="0"/>
        <v>1505.387</v>
      </c>
      <c r="D13" s="7">
        <v>0</v>
      </c>
      <c r="E13" s="7">
        <v>0</v>
      </c>
      <c r="F13" s="7">
        <v>825.42</v>
      </c>
      <c r="G13" s="7">
        <v>271.724</v>
      </c>
      <c r="H13" s="7">
        <v>0</v>
      </c>
      <c r="I13" s="7">
        <v>0</v>
      </c>
      <c r="J13" s="7">
        <v>0</v>
      </c>
      <c r="K13" s="7">
        <v>0</v>
      </c>
      <c r="L13" s="7">
        <v>408.243</v>
      </c>
      <c r="M13" s="7">
        <v>0</v>
      </c>
    </row>
    <row r="14" spans="1:13" s="12" customFormat="1" ht="12.75">
      <c r="A14" s="12" t="s">
        <v>23</v>
      </c>
      <c r="B14" s="12" t="s">
        <v>25</v>
      </c>
      <c r="C14" s="7">
        <f t="shared" si="0"/>
        <v>71711.03400000001</v>
      </c>
      <c r="D14" s="7">
        <v>6700.73</v>
      </c>
      <c r="E14" s="7">
        <v>3213.795</v>
      </c>
      <c r="F14" s="7">
        <v>59480.149</v>
      </c>
      <c r="G14" s="7">
        <v>10.373</v>
      </c>
      <c r="H14" s="7">
        <v>1344.02</v>
      </c>
      <c r="I14" s="7">
        <v>0</v>
      </c>
      <c r="J14" s="7">
        <v>0</v>
      </c>
      <c r="K14" s="7">
        <v>243.936</v>
      </c>
      <c r="L14" s="7">
        <v>454.46</v>
      </c>
      <c r="M14" s="7">
        <v>263.571</v>
      </c>
    </row>
    <row r="15" spans="1:13" s="12" customFormat="1" ht="12.75">
      <c r="A15" s="12" t="s">
        <v>23</v>
      </c>
      <c r="B15" s="12" t="s">
        <v>26</v>
      </c>
      <c r="C15" s="7">
        <f t="shared" si="0"/>
        <v>490.807</v>
      </c>
      <c r="D15" s="7">
        <v>0</v>
      </c>
      <c r="E15" s="7">
        <v>0</v>
      </c>
      <c r="F15" s="7">
        <v>0</v>
      </c>
      <c r="G15" s="7">
        <v>252.8</v>
      </c>
      <c r="H15" s="7">
        <v>0</v>
      </c>
      <c r="I15" s="7">
        <v>0</v>
      </c>
      <c r="J15" s="7">
        <v>0</v>
      </c>
      <c r="K15" s="7">
        <v>0</v>
      </c>
      <c r="L15" s="7">
        <v>238.007</v>
      </c>
      <c r="M15" s="7">
        <v>0</v>
      </c>
    </row>
    <row r="16" spans="1:13" s="12" customFormat="1" ht="12.75">
      <c r="A16" s="12" t="s">
        <v>23</v>
      </c>
      <c r="B16" s="12" t="s">
        <v>17</v>
      </c>
      <c r="C16" s="7">
        <f t="shared" si="0"/>
        <v>140475.18000000002</v>
      </c>
      <c r="D16" s="7">
        <v>61454.301</v>
      </c>
      <c r="E16" s="7">
        <v>24791.218</v>
      </c>
      <c r="F16" s="7">
        <v>28827.47</v>
      </c>
      <c r="G16" s="7">
        <v>3541.826</v>
      </c>
      <c r="H16" s="7">
        <v>13426.943</v>
      </c>
      <c r="I16" s="7">
        <v>0</v>
      </c>
      <c r="J16" s="7">
        <v>0</v>
      </c>
      <c r="K16" s="7">
        <v>5657.749</v>
      </c>
      <c r="L16" s="7">
        <v>2775.673</v>
      </c>
      <c r="M16" s="7">
        <v>0</v>
      </c>
    </row>
    <row r="17" spans="1:13" ht="12.75">
      <c r="A17" t="s">
        <v>23</v>
      </c>
      <c r="B17" s="12" t="s">
        <v>27</v>
      </c>
      <c r="C17" s="6">
        <f t="shared" si="0"/>
        <v>10819.2</v>
      </c>
      <c r="D17" s="6">
        <v>5400</v>
      </c>
      <c r="E17" s="6">
        <v>1560</v>
      </c>
      <c r="F17" s="6">
        <v>3199.2</v>
      </c>
      <c r="G17" s="6">
        <v>0</v>
      </c>
      <c r="H17" s="6">
        <v>660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</row>
    <row r="18" spans="1:13" s="12" customFormat="1" ht="12.75">
      <c r="A18" s="12" t="s">
        <v>23</v>
      </c>
      <c r="B18" s="12" t="s">
        <v>28</v>
      </c>
      <c r="C18" s="7">
        <f t="shared" si="0"/>
        <v>257.069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257.069</v>
      </c>
      <c r="M18" s="7">
        <v>0</v>
      </c>
    </row>
    <row r="19" spans="1:13" s="12" customFormat="1" ht="12.75">
      <c r="A19" s="12" t="s">
        <v>23</v>
      </c>
      <c r="B19" s="12" t="s">
        <v>29</v>
      </c>
      <c r="C19" s="7">
        <f t="shared" si="0"/>
        <v>4303.295</v>
      </c>
      <c r="D19" s="7">
        <v>1869.771</v>
      </c>
      <c r="E19" s="7">
        <v>1446.989</v>
      </c>
      <c r="F19" s="7">
        <v>321.093</v>
      </c>
      <c r="G19" s="7">
        <v>0</v>
      </c>
      <c r="H19" s="7">
        <v>295.02</v>
      </c>
      <c r="I19" s="7">
        <v>0</v>
      </c>
      <c r="J19" s="7">
        <v>0</v>
      </c>
      <c r="K19" s="7">
        <v>52.606</v>
      </c>
      <c r="L19" s="7">
        <v>235.317</v>
      </c>
      <c r="M19" s="7">
        <v>82.499</v>
      </c>
    </row>
    <row r="20" spans="1:13" s="12" customFormat="1" ht="12.75">
      <c r="A20" s="12" t="s">
        <v>23</v>
      </c>
      <c r="B20" s="12" t="s">
        <v>30</v>
      </c>
      <c r="C20" s="13">
        <f t="shared" si="0"/>
        <v>124.57</v>
      </c>
      <c r="D20" s="13">
        <v>0</v>
      </c>
      <c r="E20" s="13">
        <v>124.57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>
        <v>0</v>
      </c>
      <c r="M20" s="13">
        <v>0</v>
      </c>
    </row>
    <row r="21" spans="1:13" s="16" customFormat="1" ht="12.75">
      <c r="A21" s="15" t="s">
        <v>31</v>
      </c>
      <c r="C21" s="14">
        <f t="shared" si="0"/>
        <v>229686.542</v>
      </c>
      <c r="D21" s="14">
        <f>+D13+D14+D15+D16+D17+D18+D19+D20</f>
        <v>75424.802</v>
      </c>
      <c r="E21" s="14">
        <f aca="true" t="shared" si="3" ref="E21:M21">+E13+E14+E15+E16+E17+E18+E19+E20</f>
        <v>31136.572</v>
      </c>
      <c r="F21" s="14">
        <f t="shared" si="3"/>
        <v>92653.33199999998</v>
      </c>
      <c r="G21" s="14">
        <f t="shared" si="3"/>
        <v>4076.723</v>
      </c>
      <c r="H21" s="14">
        <f t="shared" si="3"/>
        <v>15725.983</v>
      </c>
      <c r="I21" s="14">
        <f t="shared" si="3"/>
        <v>0</v>
      </c>
      <c r="J21" s="14">
        <f t="shared" si="3"/>
        <v>0</v>
      </c>
      <c r="K21" s="14">
        <f t="shared" si="3"/>
        <v>5954.290999999999</v>
      </c>
      <c r="L21" s="14">
        <f t="shared" si="3"/>
        <v>4368.769</v>
      </c>
      <c r="M21" s="14">
        <f t="shared" si="3"/>
        <v>346.07000000000005</v>
      </c>
    </row>
    <row r="22" spans="1:13" s="12" customFormat="1" ht="12.75">
      <c r="A22" s="12" t="s">
        <v>32</v>
      </c>
      <c r="B22" s="12" t="s">
        <v>33</v>
      </c>
      <c r="C22" s="7">
        <f t="shared" si="0"/>
        <v>18712.45</v>
      </c>
      <c r="D22" s="7">
        <v>2825.591</v>
      </c>
      <c r="E22" s="7">
        <v>972.356</v>
      </c>
      <c r="F22" s="7">
        <v>0</v>
      </c>
      <c r="G22" s="7">
        <v>0</v>
      </c>
      <c r="H22" s="7">
        <v>580.743</v>
      </c>
      <c r="I22" s="7">
        <v>0</v>
      </c>
      <c r="J22" s="7">
        <v>0</v>
      </c>
      <c r="K22" s="7">
        <v>0</v>
      </c>
      <c r="L22" s="7">
        <v>14060.787</v>
      </c>
      <c r="M22" s="7">
        <v>272.973</v>
      </c>
    </row>
    <row r="23" spans="1:13" s="12" customFormat="1" ht="12.75">
      <c r="A23" s="12" t="s">
        <v>32</v>
      </c>
      <c r="B23" s="12" t="s">
        <v>34</v>
      </c>
      <c r="C23" s="7">
        <f t="shared" si="0"/>
        <v>4647.863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v>4647.863</v>
      </c>
      <c r="M23" s="7">
        <v>0</v>
      </c>
    </row>
    <row r="24" spans="1:13" s="12" customFormat="1" ht="12.75">
      <c r="A24" s="12" t="s">
        <v>32</v>
      </c>
      <c r="B24" s="12" t="s">
        <v>17</v>
      </c>
      <c r="C24" s="7">
        <f t="shared" si="0"/>
        <v>498713.671</v>
      </c>
      <c r="D24" s="7">
        <v>160538.858</v>
      </c>
      <c r="E24" s="7">
        <v>77429.698</v>
      </c>
      <c r="F24" s="7">
        <v>184047.767</v>
      </c>
      <c r="G24" s="7">
        <v>14821.295</v>
      </c>
      <c r="H24" s="7">
        <v>27449.423</v>
      </c>
      <c r="I24" s="7">
        <v>0</v>
      </c>
      <c r="J24" s="7">
        <v>0</v>
      </c>
      <c r="K24" s="7">
        <v>13705.642</v>
      </c>
      <c r="L24" s="7">
        <v>20720.988</v>
      </c>
      <c r="M24" s="7">
        <v>0</v>
      </c>
    </row>
    <row r="25" spans="1:13" s="12" customFormat="1" ht="12.75">
      <c r="A25" s="12" t="s">
        <v>32</v>
      </c>
      <c r="B25" s="12" t="s">
        <v>35</v>
      </c>
      <c r="C25" s="7">
        <f t="shared" si="0"/>
        <v>1723.307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1723.307</v>
      </c>
      <c r="M25" s="7">
        <v>0</v>
      </c>
    </row>
    <row r="26" spans="1:13" s="12" customFormat="1" ht="12.75">
      <c r="A26" s="12" t="s">
        <v>32</v>
      </c>
      <c r="B26" s="12" t="s">
        <v>30</v>
      </c>
      <c r="C26" s="7">
        <f t="shared" si="0"/>
        <v>511.2</v>
      </c>
      <c r="D26" s="7">
        <v>0</v>
      </c>
      <c r="E26" s="7">
        <v>511.2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</row>
    <row r="27" spans="1:13" s="16" customFormat="1" ht="12.75">
      <c r="A27" s="15" t="s">
        <v>36</v>
      </c>
      <c r="C27" s="11">
        <f t="shared" si="0"/>
        <v>524308.491</v>
      </c>
      <c r="D27" s="11">
        <f>+D22+D23+D24+D25+D26</f>
        <v>163364.449</v>
      </c>
      <c r="E27" s="11">
        <f aca="true" t="shared" si="4" ref="E27:M27">+E22+E23+E24+E25+E26</f>
        <v>78913.254</v>
      </c>
      <c r="F27" s="11">
        <f t="shared" si="4"/>
        <v>184047.767</v>
      </c>
      <c r="G27" s="11">
        <f t="shared" si="4"/>
        <v>14821.295</v>
      </c>
      <c r="H27" s="11">
        <f t="shared" si="4"/>
        <v>28030.165999999997</v>
      </c>
      <c r="I27" s="11">
        <f t="shared" si="4"/>
        <v>0</v>
      </c>
      <c r="J27" s="11">
        <f t="shared" si="4"/>
        <v>0</v>
      </c>
      <c r="K27" s="11">
        <f t="shared" si="4"/>
        <v>13705.642</v>
      </c>
      <c r="L27" s="11">
        <f t="shared" si="4"/>
        <v>41152.94500000001</v>
      </c>
      <c r="M27" s="11">
        <f t="shared" si="4"/>
        <v>272.973</v>
      </c>
    </row>
    <row r="28" spans="1:13" ht="12.75">
      <c r="A28" t="s">
        <v>37</v>
      </c>
      <c r="B28" s="5" t="s">
        <v>38</v>
      </c>
      <c r="C28" s="6">
        <f t="shared" si="0"/>
        <v>0</v>
      </c>
      <c r="D28" s="6"/>
      <c r="E28" s="6"/>
      <c r="F28" s="6"/>
      <c r="G28" s="6"/>
      <c r="H28" s="6"/>
      <c r="I28" s="6"/>
      <c r="J28" s="6"/>
      <c r="K28" s="6"/>
      <c r="L28" s="6"/>
      <c r="M28" s="6"/>
    </row>
    <row r="29" spans="1:13" ht="12.75">
      <c r="A29" t="s">
        <v>37</v>
      </c>
      <c r="B29" s="5" t="s">
        <v>39</v>
      </c>
      <c r="C29" s="6">
        <f t="shared" si="0"/>
        <v>0</v>
      </c>
      <c r="D29" s="6"/>
      <c r="E29" s="6"/>
      <c r="F29" s="6"/>
      <c r="G29" s="6"/>
      <c r="H29" s="6"/>
      <c r="I29" s="6"/>
      <c r="J29" s="6"/>
      <c r="K29" s="6"/>
      <c r="L29" s="6"/>
      <c r="M29" s="6"/>
    </row>
    <row r="30" spans="1:13" ht="12.75">
      <c r="A30" t="s">
        <v>37</v>
      </c>
      <c r="B30" s="5" t="s">
        <v>40</v>
      </c>
      <c r="C30" s="6">
        <f t="shared" si="0"/>
        <v>0</v>
      </c>
      <c r="D30" s="6"/>
      <c r="E30" s="6"/>
      <c r="F30" s="6"/>
      <c r="G30" s="6"/>
      <c r="H30" s="6"/>
      <c r="I30" s="6"/>
      <c r="J30" s="6"/>
      <c r="K30" s="6"/>
      <c r="L30" s="6"/>
      <c r="M30" s="6"/>
    </row>
    <row r="31" spans="1:13" s="12" customFormat="1" ht="12.75">
      <c r="A31" s="12" t="s">
        <v>37</v>
      </c>
      <c r="B31" s="12" t="s">
        <v>41</v>
      </c>
      <c r="C31" s="7">
        <f t="shared" si="0"/>
        <v>1357.4270000000004</v>
      </c>
      <c r="D31" s="7">
        <v>745.033</v>
      </c>
      <c r="E31" s="7">
        <v>303.386</v>
      </c>
      <c r="F31" s="7">
        <v>0</v>
      </c>
      <c r="G31" s="7">
        <v>26.757</v>
      </c>
      <c r="H31" s="7">
        <v>86.804</v>
      </c>
      <c r="I31" s="7">
        <v>0</v>
      </c>
      <c r="J31" s="7">
        <v>0</v>
      </c>
      <c r="K31" s="7">
        <v>11.137</v>
      </c>
      <c r="L31" s="7">
        <v>161.401</v>
      </c>
      <c r="M31" s="7">
        <v>22.909</v>
      </c>
    </row>
    <row r="32" spans="1:13" s="12" customFormat="1" ht="12.75">
      <c r="A32" s="12" t="s">
        <v>37</v>
      </c>
      <c r="B32" s="12" t="s">
        <v>42</v>
      </c>
      <c r="C32" s="7">
        <f t="shared" si="0"/>
        <v>5835.404</v>
      </c>
      <c r="D32" s="7">
        <v>3223.836</v>
      </c>
      <c r="E32" s="7">
        <v>1124.05</v>
      </c>
      <c r="F32" s="7">
        <v>154.174</v>
      </c>
      <c r="G32" s="7">
        <v>136.644</v>
      </c>
      <c r="H32" s="7">
        <v>603.076</v>
      </c>
      <c r="I32" s="7">
        <v>0</v>
      </c>
      <c r="J32" s="7">
        <v>0</v>
      </c>
      <c r="K32" s="7">
        <v>86.006</v>
      </c>
      <c r="L32" s="7">
        <v>507.618</v>
      </c>
      <c r="M32" s="7">
        <v>0</v>
      </c>
    </row>
    <row r="33" spans="1:13" s="12" customFormat="1" ht="12.75">
      <c r="A33" s="12" t="s">
        <v>37</v>
      </c>
      <c r="B33" s="12" t="s">
        <v>17</v>
      </c>
      <c r="C33" s="7">
        <f t="shared" si="0"/>
        <v>144663.092</v>
      </c>
      <c r="D33" s="7">
        <v>68796.446</v>
      </c>
      <c r="E33" s="7">
        <v>21412.373</v>
      </c>
      <c r="F33" s="7">
        <v>33237.804</v>
      </c>
      <c r="G33" s="7">
        <v>3861.873</v>
      </c>
      <c r="H33" s="7">
        <v>10938.205</v>
      </c>
      <c r="I33" s="7">
        <v>0</v>
      </c>
      <c r="J33" s="7">
        <v>0</v>
      </c>
      <c r="K33" s="7">
        <v>4600.316</v>
      </c>
      <c r="L33" s="7">
        <v>1816.075</v>
      </c>
      <c r="M33" s="7">
        <v>0</v>
      </c>
    </row>
    <row r="34" spans="1:13" ht="12.75">
      <c r="A34" t="s">
        <v>37</v>
      </c>
      <c r="B34" s="5" t="s">
        <v>43</v>
      </c>
      <c r="C34" s="6">
        <f t="shared" si="0"/>
        <v>0</v>
      </c>
      <c r="D34" s="6"/>
      <c r="E34" s="6"/>
      <c r="F34" s="6"/>
      <c r="G34" s="6"/>
      <c r="H34" s="6"/>
      <c r="I34" s="6"/>
      <c r="J34" s="6"/>
      <c r="K34" s="6"/>
      <c r="L34" s="6"/>
      <c r="M34" s="6"/>
    </row>
    <row r="35" spans="1:13" s="12" customFormat="1" ht="12.75">
      <c r="A35" s="12" t="s">
        <v>37</v>
      </c>
      <c r="B35" s="12" t="s">
        <v>44</v>
      </c>
      <c r="C35" s="7">
        <f t="shared" si="0"/>
        <v>2787.933</v>
      </c>
      <c r="D35" s="7">
        <v>1902.095</v>
      </c>
      <c r="E35" s="7">
        <v>497.221</v>
      </c>
      <c r="F35" s="7">
        <v>168.222</v>
      </c>
      <c r="G35" s="7">
        <v>69.325</v>
      </c>
      <c r="H35" s="7">
        <v>151.07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</row>
    <row r="36" spans="1:13" s="12" customFormat="1" ht="12.75">
      <c r="A36" s="12" t="s">
        <v>37</v>
      </c>
      <c r="B36" s="12" t="s">
        <v>45</v>
      </c>
      <c r="C36" s="7">
        <f t="shared" si="0"/>
        <v>2713.989</v>
      </c>
      <c r="D36" s="7">
        <v>1507.798</v>
      </c>
      <c r="E36" s="7">
        <v>862.285</v>
      </c>
      <c r="F36" s="7">
        <v>0</v>
      </c>
      <c r="G36" s="7">
        <v>0</v>
      </c>
      <c r="H36" s="7">
        <v>182.004</v>
      </c>
      <c r="I36" s="7">
        <v>0</v>
      </c>
      <c r="J36" s="7">
        <v>0</v>
      </c>
      <c r="K36" s="7">
        <v>69.944</v>
      </c>
      <c r="L36" s="7">
        <v>91.958</v>
      </c>
      <c r="M36" s="7">
        <v>0</v>
      </c>
    </row>
    <row r="37" spans="1:13" s="12" customFormat="1" ht="12.75">
      <c r="A37" s="12" t="s">
        <v>37</v>
      </c>
      <c r="B37" s="12" t="s">
        <v>30</v>
      </c>
      <c r="C37" s="7">
        <f t="shared" si="0"/>
        <v>1334635.8499999999</v>
      </c>
      <c r="D37" s="7">
        <v>0</v>
      </c>
      <c r="E37" s="7">
        <v>2242.16</v>
      </c>
      <c r="F37" s="7">
        <v>1332393.69</v>
      </c>
      <c r="G37" s="7">
        <v>0</v>
      </c>
      <c r="H37" s="7">
        <v>0</v>
      </c>
      <c r="I37" s="7">
        <v>0</v>
      </c>
      <c r="J37" s="7">
        <v>0</v>
      </c>
      <c r="K37" s="7"/>
      <c r="L37" s="7">
        <v>0</v>
      </c>
      <c r="M37" s="7">
        <v>0</v>
      </c>
    </row>
    <row r="38" spans="1:13" s="16" customFormat="1" ht="12.75">
      <c r="A38" s="15" t="s">
        <v>46</v>
      </c>
      <c r="C38" s="11">
        <f t="shared" si="0"/>
        <v>1491993.6949999996</v>
      </c>
      <c r="D38" s="11">
        <f>+D28+D29+D30+D31+D32+D33+D34+D35+D36+D37</f>
        <v>76175.208</v>
      </c>
      <c r="E38" s="11">
        <f aca="true" t="shared" si="5" ref="E38:M38">+E28+E29+E30+E31+E32+E33+E34+E35+E36+E37</f>
        <v>26441.475000000002</v>
      </c>
      <c r="F38" s="11">
        <f t="shared" si="5"/>
        <v>1365953.89</v>
      </c>
      <c r="G38" s="11">
        <f t="shared" si="5"/>
        <v>4094.5989999999997</v>
      </c>
      <c r="H38" s="11">
        <f t="shared" si="5"/>
        <v>11961.159</v>
      </c>
      <c r="I38" s="11">
        <f t="shared" si="5"/>
        <v>0</v>
      </c>
      <c r="J38" s="11">
        <f t="shared" si="5"/>
        <v>0</v>
      </c>
      <c r="K38" s="11">
        <f t="shared" si="5"/>
        <v>4767.403</v>
      </c>
      <c r="L38" s="11">
        <f t="shared" si="5"/>
        <v>2577.052</v>
      </c>
      <c r="M38" s="11">
        <f t="shared" si="5"/>
        <v>22.909</v>
      </c>
    </row>
    <row r="39" spans="1:13" s="12" customFormat="1" ht="12.75">
      <c r="A39" s="12" t="s">
        <v>47</v>
      </c>
      <c r="B39" s="12" t="s">
        <v>48</v>
      </c>
      <c r="C39" s="7">
        <f t="shared" si="0"/>
        <v>2405.646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2405.646</v>
      </c>
      <c r="M39" s="7">
        <v>0</v>
      </c>
    </row>
    <row r="40" spans="1:13" s="12" customFormat="1" ht="12.75">
      <c r="A40" s="12" t="s">
        <v>47</v>
      </c>
      <c r="B40" s="12" t="s">
        <v>17</v>
      </c>
      <c r="C40" s="7">
        <f t="shared" si="0"/>
        <v>32435.873</v>
      </c>
      <c r="D40" s="7">
        <v>13531.428</v>
      </c>
      <c r="E40" s="7">
        <v>2581.748</v>
      </c>
      <c r="F40" s="7">
        <v>3830.723</v>
      </c>
      <c r="G40" s="7">
        <v>176.001</v>
      </c>
      <c r="H40" s="7">
        <v>1602.92</v>
      </c>
      <c r="I40" s="7">
        <v>0</v>
      </c>
      <c r="J40" s="7">
        <v>7152.392</v>
      </c>
      <c r="K40" s="7">
        <v>1178.482</v>
      </c>
      <c r="L40" s="7">
        <v>2382.179</v>
      </c>
      <c r="M40" s="7">
        <v>0</v>
      </c>
    </row>
    <row r="41" spans="1:13" s="16" customFormat="1" ht="12.75">
      <c r="A41" s="15" t="s">
        <v>49</v>
      </c>
      <c r="C41" s="11">
        <f t="shared" si="0"/>
        <v>34841.519</v>
      </c>
      <c r="D41" s="11">
        <f>+D39+D40</f>
        <v>13531.428</v>
      </c>
      <c r="E41" s="11">
        <f aca="true" t="shared" si="6" ref="E41:M41">+E39+E40</f>
        <v>2581.748</v>
      </c>
      <c r="F41" s="11">
        <f t="shared" si="6"/>
        <v>3830.723</v>
      </c>
      <c r="G41" s="11">
        <f t="shared" si="6"/>
        <v>176.001</v>
      </c>
      <c r="H41" s="11">
        <f t="shared" si="6"/>
        <v>1602.92</v>
      </c>
      <c r="I41" s="11">
        <f t="shared" si="6"/>
        <v>0</v>
      </c>
      <c r="J41" s="11">
        <f t="shared" si="6"/>
        <v>7152.392</v>
      </c>
      <c r="K41" s="11">
        <f t="shared" si="6"/>
        <v>1178.482</v>
      </c>
      <c r="L41" s="11">
        <f t="shared" si="6"/>
        <v>4787.825000000001</v>
      </c>
      <c r="M41" s="11">
        <f t="shared" si="6"/>
        <v>0</v>
      </c>
    </row>
    <row r="42" spans="1:13" ht="12.75">
      <c r="A42" t="s">
        <v>50</v>
      </c>
      <c r="B42" s="5" t="s">
        <v>51</v>
      </c>
      <c r="C42" s="6">
        <f t="shared" si="0"/>
        <v>0</v>
      </c>
      <c r="D42" s="6"/>
      <c r="E42" s="6"/>
      <c r="F42" s="6"/>
      <c r="G42" s="6"/>
      <c r="H42" s="6"/>
      <c r="I42" s="6"/>
      <c r="J42" s="6"/>
      <c r="K42" s="6"/>
      <c r="L42" s="6"/>
      <c r="M42" s="6"/>
    </row>
    <row r="43" spans="1:13" s="12" customFormat="1" ht="12.75">
      <c r="A43" s="12" t="s">
        <v>50</v>
      </c>
      <c r="B43" s="12" t="s">
        <v>52</v>
      </c>
      <c r="C43" s="7">
        <f t="shared" si="0"/>
        <v>1307.798</v>
      </c>
      <c r="D43" s="7">
        <v>843.338</v>
      </c>
      <c r="E43" s="7">
        <v>342.567</v>
      </c>
      <c r="F43" s="7">
        <v>0</v>
      </c>
      <c r="G43" s="7">
        <v>0</v>
      </c>
      <c r="H43" s="7">
        <v>121.893</v>
      </c>
      <c r="I43" s="7">
        <v>0</v>
      </c>
      <c r="J43" s="7">
        <v>0</v>
      </c>
      <c r="K43" s="7">
        <v>0</v>
      </c>
      <c r="L43" s="7">
        <v>0</v>
      </c>
      <c r="M43" s="7">
        <v>0</v>
      </c>
    </row>
    <row r="44" spans="1:13" s="12" customFormat="1" ht="12.75">
      <c r="A44" s="12" t="s">
        <v>50</v>
      </c>
      <c r="B44" s="12" t="s">
        <v>53</v>
      </c>
      <c r="C44" s="7">
        <f t="shared" si="0"/>
        <v>36066.140999999996</v>
      </c>
      <c r="D44" s="7">
        <v>14743.199</v>
      </c>
      <c r="E44" s="7">
        <v>6206.388</v>
      </c>
      <c r="F44" s="7">
        <v>6850.762</v>
      </c>
      <c r="G44" s="7">
        <v>1747.942</v>
      </c>
      <c r="H44" s="7">
        <v>3911.026</v>
      </c>
      <c r="I44" s="7">
        <v>0</v>
      </c>
      <c r="J44" s="7">
        <v>0</v>
      </c>
      <c r="K44" s="7">
        <v>481.943</v>
      </c>
      <c r="L44" s="7">
        <v>1824.404</v>
      </c>
      <c r="M44" s="7">
        <v>300.477</v>
      </c>
    </row>
    <row r="45" spans="1:13" s="12" customFormat="1" ht="12.75">
      <c r="A45" s="12" t="s">
        <v>50</v>
      </c>
      <c r="B45" s="12" t="s">
        <v>54</v>
      </c>
      <c r="C45" s="7">
        <f t="shared" si="0"/>
        <v>1051.361</v>
      </c>
      <c r="D45" s="7">
        <v>860.764</v>
      </c>
      <c r="E45" s="7">
        <v>0</v>
      </c>
      <c r="F45" s="7">
        <v>0</v>
      </c>
      <c r="G45" s="7">
        <v>4.993</v>
      </c>
      <c r="H45" s="7">
        <v>54.942</v>
      </c>
      <c r="I45" s="7">
        <v>0</v>
      </c>
      <c r="J45" s="7">
        <v>0</v>
      </c>
      <c r="K45" s="7">
        <v>130.662</v>
      </c>
      <c r="L45" s="7">
        <v>0</v>
      </c>
      <c r="M45" s="7">
        <v>0</v>
      </c>
    </row>
    <row r="46" spans="1:13" s="12" customFormat="1" ht="12.75">
      <c r="A46" s="12" t="s">
        <v>50</v>
      </c>
      <c r="B46" s="12" t="s">
        <v>55</v>
      </c>
      <c r="C46" s="7">
        <f t="shared" si="0"/>
        <v>19039.631000000005</v>
      </c>
      <c r="D46" s="7">
        <v>8047.456</v>
      </c>
      <c r="E46" s="7">
        <v>7693.264</v>
      </c>
      <c r="F46" s="7">
        <v>76.904</v>
      </c>
      <c r="G46" s="7">
        <v>319.986</v>
      </c>
      <c r="H46" s="7">
        <v>1570.888</v>
      </c>
      <c r="I46" s="7">
        <v>0</v>
      </c>
      <c r="J46" s="7">
        <v>0</v>
      </c>
      <c r="K46" s="7">
        <v>359.945</v>
      </c>
      <c r="L46" s="7">
        <v>727.538</v>
      </c>
      <c r="M46" s="7">
        <v>243.65</v>
      </c>
    </row>
    <row r="47" spans="1:13" s="12" customFormat="1" ht="12.75">
      <c r="A47" s="12" t="s">
        <v>50</v>
      </c>
      <c r="B47" s="12" t="s">
        <v>56</v>
      </c>
      <c r="C47" s="7">
        <f t="shared" si="0"/>
        <v>12996.232000000002</v>
      </c>
      <c r="D47" s="7">
        <v>4865.18</v>
      </c>
      <c r="E47" s="7">
        <v>2040.191</v>
      </c>
      <c r="F47" s="7">
        <v>1566.675</v>
      </c>
      <c r="G47" s="7">
        <v>548.245</v>
      </c>
      <c r="H47" s="7">
        <v>1306.01</v>
      </c>
      <c r="I47" s="7">
        <v>0</v>
      </c>
      <c r="J47" s="7">
        <v>0</v>
      </c>
      <c r="K47" s="7">
        <v>155.526</v>
      </c>
      <c r="L47" s="7">
        <v>2438.144</v>
      </c>
      <c r="M47" s="7">
        <v>76.261</v>
      </c>
    </row>
    <row r="48" spans="1:13" s="12" customFormat="1" ht="12.75">
      <c r="A48" s="12" t="s">
        <v>50</v>
      </c>
      <c r="B48" s="12" t="s">
        <v>57</v>
      </c>
      <c r="C48" s="7">
        <f t="shared" si="0"/>
        <v>10049.650000000001</v>
      </c>
      <c r="D48" s="7">
        <v>5300.504</v>
      </c>
      <c r="E48" s="7">
        <v>1749.941</v>
      </c>
      <c r="F48" s="7">
        <v>1206.42</v>
      </c>
      <c r="G48" s="7">
        <v>315.067</v>
      </c>
      <c r="H48" s="7">
        <v>889.295</v>
      </c>
      <c r="I48" s="7">
        <v>0</v>
      </c>
      <c r="J48" s="7">
        <v>0</v>
      </c>
      <c r="K48" s="7">
        <v>194.097</v>
      </c>
      <c r="L48" s="7">
        <v>326.429</v>
      </c>
      <c r="M48" s="7">
        <v>67.897</v>
      </c>
    </row>
    <row r="49" spans="1:13" ht="12.75">
      <c r="A49" t="s">
        <v>50</v>
      </c>
      <c r="B49" t="s">
        <v>58</v>
      </c>
      <c r="C49" s="6">
        <f t="shared" si="0"/>
        <v>2336.771</v>
      </c>
      <c r="D49" s="6">
        <v>0</v>
      </c>
      <c r="E49" s="6">
        <v>0</v>
      </c>
      <c r="F49" s="6">
        <v>0</v>
      </c>
      <c r="G49" s="6">
        <v>0</v>
      </c>
      <c r="H49" s="6">
        <v>0</v>
      </c>
      <c r="I49" s="6">
        <v>0</v>
      </c>
      <c r="J49" s="6">
        <v>0</v>
      </c>
      <c r="K49" s="6">
        <v>0</v>
      </c>
      <c r="L49" s="6">
        <v>2336.771</v>
      </c>
      <c r="M49" s="6">
        <v>0</v>
      </c>
    </row>
    <row r="50" spans="1:13" s="12" customFormat="1" ht="12.75">
      <c r="A50" s="12" t="s">
        <v>50</v>
      </c>
      <c r="B50" s="12" t="s">
        <v>59</v>
      </c>
      <c r="C50" s="7">
        <f t="shared" si="0"/>
        <v>168508.65600000002</v>
      </c>
      <c r="D50" s="7">
        <v>66112.894</v>
      </c>
      <c r="E50" s="7">
        <v>34032.169</v>
      </c>
      <c r="F50" s="7">
        <v>53619.423</v>
      </c>
      <c r="G50" s="7">
        <v>1170</v>
      </c>
      <c r="H50" s="7">
        <v>9521.989</v>
      </c>
      <c r="I50" s="7">
        <v>0</v>
      </c>
      <c r="J50" s="7">
        <v>0</v>
      </c>
      <c r="K50" s="7">
        <v>2707.76</v>
      </c>
      <c r="L50" s="7">
        <v>0</v>
      </c>
      <c r="M50" s="7">
        <v>1344.421</v>
      </c>
    </row>
    <row r="51" spans="1:13" s="12" customFormat="1" ht="12.75">
      <c r="A51" s="12" t="s">
        <v>50</v>
      </c>
      <c r="B51" s="12" t="s">
        <v>17</v>
      </c>
      <c r="C51" s="7">
        <f t="shared" si="0"/>
        <v>84241.18800000001</v>
      </c>
      <c r="D51" s="7">
        <v>38186.599</v>
      </c>
      <c r="E51" s="7">
        <v>13141.844</v>
      </c>
      <c r="F51" s="7">
        <v>15521.221</v>
      </c>
      <c r="G51" s="7">
        <v>5317.904</v>
      </c>
      <c r="H51" s="7">
        <v>6894.358</v>
      </c>
      <c r="I51" s="7">
        <v>0</v>
      </c>
      <c r="J51" s="7">
        <v>0</v>
      </c>
      <c r="K51" s="7">
        <v>3386.626</v>
      </c>
      <c r="L51" s="7">
        <v>1792.636</v>
      </c>
      <c r="M51" s="7">
        <v>0</v>
      </c>
    </row>
    <row r="52" spans="1:13" s="12" customFormat="1" ht="12.75">
      <c r="A52" s="12" t="s">
        <v>50</v>
      </c>
      <c r="B52" s="12" t="s">
        <v>60</v>
      </c>
      <c r="C52" s="7">
        <f t="shared" si="0"/>
        <v>11745.122999999998</v>
      </c>
      <c r="D52" s="7">
        <v>6004.944</v>
      </c>
      <c r="E52" s="7">
        <v>3695.196</v>
      </c>
      <c r="F52" s="7">
        <v>69.743</v>
      </c>
      <c r="G52" s="7">
        <v>517.919</v>
      </c>
      <c r="H52" s="7">
        <v>811.599</v>
      </c>
      <c r="I52" s="7">
        <v>0</v>
      </c>
      <c r="J52" s="7">
        <v>0</v>
      </c>
      <c r="K52" s="7">
        <v>60.934</v>
      </c>
      <c r="L52" s="7">
        <v>433.907</v>
      </c>
      <c r="M52" s="7">
        <v>150.881</v>
      </c>
    </row>
    <row r="53" spans="1:13" s="12" customFormat="1" ht="12.75">
      <c r="A53" s="12" t="s">
        <v>50</v>
      </c>
      <c r="B53" s="12" t="s">
        <v>61</v>
      </c>
      <c r="C53" s="7">
        <f t="shared" si="0"/>
        <v>18099.291</v>
      </c>
      <c r="D53" s="7">
        <v>5589.69</v>
      </c>
      <c r="E53" s="7">
        <v>1336.488</v>
      </c>
      <c r="F53" s="7">
        <v>282.931</v>
      </c>
      <c r="G53" s="7">
        <v>80.876</v>
      </c>
      <c r="H53" s="7">
        <v>1293.087</v>
      </c>
      <c r="I53" s="7">
        <v>0</v>
      </c>
      <c r="J53" s="7">
        <v>0</v>
      </c>
      <c r="K53" s="7">
        <v>132.628</v>
      </c>
      <c r="L53" s="7">
        <v>9201.425</v>
      </c>
      <c r="M53" s="7">
        <v>182.166</v>
      </c>
    </row>
    <row r="54" spans="1:13" s="12" customFormat="1" ht="12.75">
      <c r="A54" s="12" t="s">
        <v>50</v>
      </c>
      <c r="B54" s="12" t="s">
        <v>62</v>
      </c>
      <c r="C54" s="7">
        <f t="shared" si="0"/>
        <v>7815.705000000001</v>
      </c>
      <c r="D54" s="7">
        <v>3716.119</v>
      </c>
      <c r="E54" s="7">
        <v>1185.491</v>
      </c>
      <c r="F54" s="7">
        <v>1753.072</v>
      </c>
      <c r="G54" s="7">
        <v>0</v>
      </c>
      <c r="H54" s="7">
        <v>458.93</v>
      </c>
      <c r="I54" s="7">
        <v>0</v>
      </c>
      <c r="J54" s="7">
        <v>0</v>
      </c>
      <c r="K54" s="7">
        <v>146.445</v>
      </c>
      <c r="L54" s="7">
        <v>478.162</v>
      </c>
      <c r="M54" s="7">
        <v>77.486</v>
      </c>
    </row>
    <row r="55" spans="1:13" s="12" customFormat="1" ht="12.75">
      <c r="A55" s="12" t="s">
        <v>50</v>
      </c>
      <c r="B55" s="12" t="s">
        <v>63</v>
      </c>
      <c r="C55" s="7">
        <f t="shared" si="0"/>
        <v>7376.175</v>
      </c>
      <c r="D55" s="7">
        <v>3451.203</v>
      </c>
      <c r="E55" s="7">
        <v>2215.318</v>
      </c>
      <c r="F55" s="7">
        <v>37.126</v>
      </c>
      <c r="G55" s="7">
        <v>442.833</v>
      </c>
      <c r="H55" s="7">
        <v>415.311</v>
      </c>
      <c r="I55" s="7">
        <v>0</v>
      </c>
      <c r="J55" s="7">
        <v>0</v>
      </c>
      <c r="K55" s="7">
        <v>206.77</v>
      </c>
      <c r="L55" s="7">
        <v>545.967</v>
      </c>
      <c r="M55" s="7">
        <v>61.647</v>
      </c>
    </row>
    <row r="56" spans="1:13" s="12" customFormat="1" ht="12.75">
      <c r="A56" s="12" t="s">
        <v>50</v>
      </c>
      <c r="B56" s="12" t="s">
        <v>64</v>
      </c>
      <c r="C56" s="7">
        <f t="shared" si="0"/>
        <v>8580.597</v>
      </c>
      <c r="D56" s="7">
        <v>3094.003</v>
      </c>
      <c r="E56" s="7">
        <v>4202.82</v>
      </c>
      <c r="F56" s="7">
        <v>0</v>
      </c>
      <c r="G56" s="7">
        <v>128.582</v>
      </c>
      <c r="H56" s="7">
        <v>255.056</v>
      </c>
      <c r="I56" s="7">
        <v>0</v>
      </c>
      <c r="J56" s="7">
        <v>0</v>
      </c>
      <c r="K56" s="7">
        <v>179.06</v>
      </c>
      <c r="L56" s="7">
        <v>671.865</v>
      </c>
      <c r="M56" s="7">
        <v>49.211</v>
      </c>
    </row>
    <row r="57" spans="1:13" s="12" customFormat="1" ht="12.75">
      <c r="A57" s="12" t="s">
        <v>50</v>
      </c>
      <c r="B57" s="12" t="s">
        <v>65</v>
      </c>
      <c r="C57" s="7">
        <f t="shared" si="0"/>
        <v>4938.143</v>
      </c>
      <c r="D57" s="7">
        <v>1793.31</v>
      </c>
      <c r="E57" s="7">
        <v>1484.542</v>
      </c>
      <c r="F57" s="7">
        <v>137.511</v>
      </c>
      <c r="G57" s="7">
        <v>106.805</v>
      </c>
      <c r="H57" s="7">
        <v>400.424</v>
      </c>
      <c r="I57" s="7">
        <v>0</v>
      </c>
      <c r="J57" s="7">
        <v>0</v>
      </c>
      <c r="K57" s="7">
        <v>71.636</v>
      </c>
      <c r="L57" s="7">
        <v>893.989</v>
      </c>
      <c r="M57" s="7">
        <v>49.926</v>
      </c>
    </row>
    <row r="58" spans="1:13" s="12" customFormat="1" ht="12.75">
      <c r="A58" s="12" t="s">
        <v>50</v>
      </c>
      <c r="B58" s="12" t="s">
        <v>66</v>
      </c>
      <c r="C58" s="7">
        <f t="shared" si="0"/>
        <v>3752.9329999999995</v>
      </c>
      <c r="D58" s="7">
        <v>1454.205</v>
      </c>
      <c r="E58" s="7">
        <v>522.834</v>
      </c>
      <c r="F58" s="7">
        <v>936.636</v>
      </c>
      <c r="G58" s="7">
        <v>0</v>
      </c>
      <c r="H58" s="7">
        <v>250</v>
      </c>
      <c r="I58" s="7">
        <v>0</v>
      </c>
      <c r="J58" s="7">
        <v>0</v>
      </c>
      <c r="K58" s="7">
        <v>120.267</v>
      </c>
      <c r="L58" s="7">
        <v>464.379</v>
      </c>
      <c r="M58" s="7">
        <v>4.612</v>
      </c>
    </row>
    <row r="59" spans="1:13" s="12" customFormat="1" ht="12.75">
      <c r="A59" s="12" t="s">
        <v>50</v>
      </c>
      <c r="B59" s="12" t="s">
        <v>30</v>
      </c>
      <c r="C59" s="7">
        <f t="shared" si="0"/>
        <v>156971.13999999998</v>
      </c>
      <c r="D59" s="7">
        <v>0</v>
      </c>
      <c r="E59" s="7">
        <v>2128.74</v>
      </c>
      <c r="F59" s="7">
        <v>154842.4</v>
      </c>
      <c r="G59" s="7">
        <v>0</v>
      </c>
      <c r="H59" s="7">
        <v>0</v>
      </c>
      <c r="I59" s="7">
        <v>0</v>
      </c>
      <c r="J59" s="7">
        <v>0</v>
      </c>
      <c r="K59" s="7">
        <v>0</v>
      </c>
      <c r="L59" s="7">
        <v>0</v>
      </c>
      <c r="M59" s="7">
        <v>0</v>
      </c>
    </row>
    <row r="60" spans="1:13" s="16" customFormat="1" ht="12.75">
      <c r="A60" s="15" t="s">
        <v>67</v>
      </c>
      <c r="C60" s="11">
        <f t="shared" si="0"/>
        <v>554876.5350000001</v>
      </c>
      <c r="D60" s="11">
        <f>SUM(D42:D59)</f>
        <v>164063.408</v>
      </c>
      <c r="E60" s="11">
        <f aca="true" t="shared" si="7" ref="E60:M60">SUM(E42:E59)</f>
        <v>81977.793</v>
      </c>
      <c r="F60" s="11">
        <f t="shared" si="7"/>
        <v>236900.824</v>
      </c>
      <c r="G60" s="11">
        <f t="shared" si="7"/>
        <v>10701.152000000002</v>
      </c>
      <c r="H60" s="11">
        <f t="shared" si="7"/>
        <v>28154.807999999997</v>
      </c>
      <c r="I60" s="11">
        <f t="shared" si="7"/>
        <v>0</v>
      </c>
      <c r="J60" s="11">
        <f t="shared" si="7"/>
        <v>0</v>
      </c>
      <c r="K60" s="11">
        <f t="shared" si="7"/>
        <v>8334.299</v>
      </c>
      <c r="L60" s="11">
        <f t="shared" si="7"/>
        <v>22135.616000000005</v>
      </c>
      <c r="M60" s="11">
        <f t="shared" si="7"/>
        <v>2608.6349999999998</v>
      </c>
    </row>
    <row r="61" spans="1:13" s="12" customFormat="1" ht="12.75">
      <c r="A61" s="12" t="s">
        <v>68</v>
      </c>
      <c r="B61" s="12" t="s">
        <v>69</v>
      </c>
      <c r="C61" s="7">
        <f t="shared" si="0"/>
        <v>94828.588</v>
      </c>
      <c r="D61" s="7">
        <v>22333.514</v>
      </c>
      <c r="E61" s="7">
        <v>5341.034</v>
      </c>
      <c r="F61" s="7">
        <v>59522.782</v>
      </c>
      <c r="G61" s="7">
        <v>857.938</v>
      </c>
      <c r="H61" s="7">
        <v>2945.357</v>
      </c>
      <c r="I61" s="7">
        <v>0</v>
      </c>
      <c r="J61" s="7">
        <v>92.399</v>
      </c>
      <c r="K61" s="7">
        <v>688.271</v>
      </c>
      <c r="L61" s="7">
        <v>2794.96</v>
      </c>
      <c r="M61" s="7">
        <v>252.333</v>
      </c>
    </row>
    <row r="62" spans="1:13" s="12" customFormat="1" ht="12.75">
      <c r="A62" s="12" t="s">
        <v>68</v>
      </c>
      <c r="B62" s="12" t="s">
        <v>70</v>
      </c>
      <c r="C62" s="7">
        <f t="shared" si="0"/>
        <v>1141.473</v>
      </c>
      <c r="D62" s="7">
        <v>458.4</v>
      </c>
      <c r="E62" s="7">
        <v>195.583</v>
      </c>
      <c r="F62" s="7">
        <v>15.441</v>
      </c>
      <c r="G62" s="7">
        <v>0</v>
      </c>
      <c r="H62" s="7">
        <v>98.872</v>
      </c>
      <c r="I62" s="7">
        <v>0</v>
      </c>
      <c r="J62" s="7">
        <v>0</v>
      </c>
      <c r="K62" s="7">
        <v>0</v>
      </c>
      <c r="L62" s="7">
        <v>373.177</v>
      </c>
      <c r="M62" s="7">
        <v>0</v>
      </c>
    </row>
    <row r="63" spans="1:13" s="12" customFormat="1" ht="12.75">
      <c r="A63" s="12" t="s">
        <v>68</v>
      </c>
      <c r="B63" s="12" t="s">
        <v>71</v>
      </c>
      <c r="C63" s="7">
        <f t="shared" si="0"/>
        <v>697.547</v>
      </c>
      <c r="D63" s="7">
        <v>0</v>
      </c>
      <c r="E63" s="7">
        <v>0</v>
      </c>
      <c r="F63" s="7">
        <v>0</v>
      </c>
      <c r="G63" s="7">
        <v>0</v>
      </c>
      <c r="H63" s="7">
        <v>0</v>
      </c>
      <c r="I63" s="7">
        <v>0</v>
      </c>
      <c r="J63" s="7">
        <v>0</v>
      </c>
      <c r="K63" s="7">
        <v>0</v>
      </c>
      <c r="L63" s="7">
        <v>697.547</v>
      </c>
      <c r="M63" s="7">
        <v>0</v>
      </c>
    </row>
    <row r="64" spans="1:13" s="12" customFormat="1" ht="12.75">
      <c r="A64" s="12" t="s">
        <v>68</v>
      </c>
      <c r="B64" s="12" t="s">
        <v>17</v>
      </c>
      <c r="C64" s="7">
        <f t="shared" si="0"/>
        <v>360355.929</v>
      </c>
      <c r="D64" s="7">
        <v>120611.279</v>
      </c>
      <c r="E64" s="7">
        <v>35101.557</v>
      </c>
      <c r="F64" s="7">
        <v>172272.828</v>
      </c>
      <c r="G64" s="7">
        <v>6705.184</v>
      </c>
      <c r="H64" s="7">
        <v>11325.152</v>
      </c>
      <c r="I64" s="7">
        <v>0</v>
      </c>
      <c r="J64" s="7">
        <v>0</v>
      </c>
      <c r="K64" s="7">
        <v>8093.978</v>
      </c>
      <c r="L64" s="7">
        <v>6245.951</v>
      </c>
      <c r="M64" s="7">
        <v>0</v>
      </c>
    </row>
    <row r="65" spans="1:13" s="12" customFormat="1" ht="12.75">
      <c r="A65" s="12" t="s">
        <v>68</v>
      </c>
      <c r="B65" s="12" t="s">
        <v>30</v>
      </c>
      <c r="C65" s="7">
        <f t="shared" si="0"/>
        <v>24943.94</v>
      </c>
      <c r="D65" s="7">
        <v>0</v>
      </c>
      <c r="E65" s="7">
        <v>0</v>
      </c>
      <c r="F65" s="7">
        <v>24943.94</v>
      </c>
      <c r="G65" s="7">
        <v>0</v>
      </c>
      <c r="H65" s="7">
        <v>0</v>
      </c>
      <c r="I65" s="7">
        <v>0</v>
      </c>
      <c r="J65" s="7">
        <v>0</v>
      </c>
      <c r="K65" s="7">
        <v>0</v>
      </c>
      <c r="L65" s="7">
        <v>0</v>
      </c>
      <c r="M65" s="7">
        <v>0</v>
      </c>
    </row>
    <row r="66" spans="1:13" s="16" customFormat="1" ht="12.75">
      <c r="A66" s="15" t="s">
        <v>72</v>
      </c>
      <c r="C66" s="11">
        <f t="shared" si="0"/>
        <v>481967.47699999996</v>
      </c>
      <c r="D66" s="11">
        <f>+D61+D62+D63+D64+D65</f>
        <v>143403.193</v>
      </c>
      <c r="E66" s="11">
        <f aca="true" t="shared" si="8" ref="E66:M66">+E61+E62+E63+E64+E65</f>
        <v>40638.174</v>
      </c>
      <c r="F66" s="11">
        <f t="shared" si="8"/>
        <v>256754.991</v>
      </c>
      <c r="G66" s="11">
        <f t="shared" si="8"/>
        <v>7563.122</v>
      </c>
      <c r="H66" s="11">
        <f t="shared" si="8"/>
        <v>14369.381</v>
      </c>
      <c r="I66" s="11">
        <f t="shared" si="8"/>
        <v>0</v>
      </c>
      <c r="J66" s="11">
        <f t="shared" si="8"/>
        <v>92.399</v>
      </c>
      <c r="K66" s="11">
        <f t="shared" si="8"/>
        <v>8782.249</v>
      </c>
      <c r="L66" s="11">
        <f t="shared" si="8"/>
        <v>10111.635</v>
      </c>
      <c r="M66" s="11">
        <f t="shared" si="8"/>
        <v>252.333</v>
      </c>
    </row>
    <row r="67" spans="1:13" s="12" customFormat="1" ht="12.75">
      <c r="A67" s="12" t="s">
        <v>73</v>
      </c>
      <c r="B67" s="12" t="s">
        <v>17</v>
      </c>
      <c r="C67" s="7">
        <f t="shared" si="0"/>
        <v>147203.80200000003</v>
      </c>
      <c r="D67" s="7">
        <v>58350.856</v>
      </c>
      <c r="E67" s="7">
        <v>23558.416</v>
      </c>
      <c r="F67" s="7">
        <v>42784.339</v>
      </c>
      <c r="G67" s="7">
        <v>2515.34</v>
      </c>
      <c r="H67" s="7">
        <v>12279.795</v>
      </c>
      <c r="I67" s="7">
        <v>0</v>
      </c>
      <c r="J67" s="7">
        <v>0</v>
      </c>
      <c r="K67" s="7">
        <v>5237.771</v>
      </c>
      <c r="L67" s="7">
        <v>2477.285</v>
      </c>
      <c r="M67" s="7">
        <v>0</v>
      </c>
    </row>
    <row r="68" spans="1:13" s="12" customFormat="1" ht="12.75">
      <c r="A68" s="12" t="s">
        <v>73</v>
      </c>
      <c r="B68" s="12" t="s">
        <v>74</v>
      </c>
      <c r="C68" s="7">
        <f t="shared" si="0"/>
        <v>224.963</v>
      </c>
      <c r="D68" s="7">
        <v>0</v>
      </c>
      <c r="E68" s="7">
        <v>0</v>
      </c>
      <c r="F68" s="7">
        <v>0</v>
      </c>
      <c r="G68" s="7">
        <v>0</v>
      </c>
      <c r="H68" s="7">
        <v>0</v>
      </c>
      <c r="I68" s="7">
        <v>0</v>
      </c>
      <c r="J68" s="7">
        <v>0</v>
      </c>
      <c r="K68" s="7">
        <v>0</v>
      </c>
      <c r="L68" s="7">
        <v>224.963</v>
      </c>
      <c r="M68" s="7">
        <v>0</v>
      </c>
    </row>
    <row r="69" spans="1:13" s="12" customFormat="1" ht="12.75">
      <c r="A69" s="12" t="s">
        <v>73</v>
      </c>
      <c r="B69" s="12" t="s">
        <v>75</v>
      </c>
      <c r="C69" s="7">
        <f t="shared" si="0"/>
        <v>19906.319</v>
      </c>
      <c r="D69" s="7">
        <v>0</v>
      </c>
      <c r="E69" s="7">
        <v>0</v>
      </c>
      <c r="F69" s="7">
        <v>14604.929</v>
      </c>
      <c r="G69" s="7">
        <v>1547.988</v>
      </c>
      <c r="H69" s="7">
        <v>59.991</v>
      </c>
      <c r="I69" s="7">
        <v>0</v>
      </c>
      <c r="J69" s="7">
        <v>0</v>
      </c>
      <c r="K69" s="7">
        <v>69.945</v>
      </c>
      <c r="L69" s="7">
        <v>3623.466</v>
      </c>
      <c r="M69" s="7">
        <v>0</v>
      </c>
    </row>
    <row r="70" spans="1:13" s="12" customFormat="1" ht="12.75">
      <c r="A70" s="12" t="s">
        <v>73</v>
      </c>
      <c r="B70" s="12" t="s">
        <v>30</v>
      </c>
      <c r="C70" s="7">
        <f t="shared" si="0"/>
        <v>2595.75</v>
      </c>
      <c r="D70" s="7">
        <v>0</v>
      </c>
      <c r="E70" s="7">
        <v>443.4</v>
      </c>
      <c r="F70" s="7">
        <v>2152.35</v>
      </c>
      <c r="G70" s="7">
        <v>0</v>
      </c>
      <c r="H70" s="7">
        <v>0</v>
      </c>
      <c r="I70" s="7">
        <v>0</v>
      </c>
      <c r="J70" s="7">
        <v>0</v>
      </c>
      <c r="K70" s="7">
        <v>0</v>
      </c>
      <c r="L70" s="7">
        <v>0</v>
      </c>
      <c r="M70" s="7">
        <v>0</v>
      </c>
    </row>
    <row r="71" spans="1:13" s="16" customFormat="1" ht="12.75">
      <c r="A71" s="15" t="s">
        <v>76</v>
      </c>
      <c r="C71" s="11">
        <f t="shared" si="0"/>
        <v>169930.834</v>
      </c>
      <c r="D71" s="11">
        <f>+D67+D68+D69+D70</f>
        <v>58350.856</v>
      </c>
      <c r="E71" s="11">
        <f aca="true" t="shared" si="9" ref="E71:M71">+E67+E68+E69+E70</f>
        <v>24001.816000000003</v>
      </c>
      <c r="F71" s="11">
        <f t="shared" si="9"/>
        <v>59541.617999999995</v>
      </c>
      <c r="G71" s="11">
        <f t="shared" si="9"/>
        <v>4063.3280000000004</v>
      </c>
      <c r="H71" s="11">
        <f t="shared" si="9"/>
        <v>12339.786</v>
      </c>
      <c r="I71" s="11">
        <f t="shared" si="9"/>
        <v>0</v>
      </c>
      <c r="J71" s="11">
        <f t="shared" si="9"/>
        <v>0</v>
      </c>
      <c r="K71" s="11">
        <f t="shared" si="9"/>
        <v>5307.715999999999</v>
      </c>
      <c r="L71" s="11">
        <f t="shared" si="9"/>
        <v>6325.714</v>
      </c>
      <c r="M71" s="11">
        <f t="shared" si="9"/>
        <v>0</v>
      </c>
    </row>
    <row r="72" spans="1:13" s="12" customFormat="1" ht="12.75">
      <c r="A72" s="12" t="s">
        <v>77</v>
      </c>
      <c r="B72" s="12" t="s">
        <v>17</v>
      </c>
      <c r="C72" s="7">
        <f t="shared" si="0"/>
        <v>1029409.3739999998</v>
      </c>
      <c r="D72" s="7">
        <v>538829.592</v>
      </c>
      <c r="E72" s="7">
        <v>214402.791</v>
      </c>
      <c r="F72" s="7">
        <v>153491.91</v>
      </c>
      <c r="G72" s="7">
        <v>27461.541</v>
      </c>
      <c r="H72" s="7">
        <v>52537.189</v>
      </c>
      <c r="I72" s="7">
        <v>0</v>
      </c>
      <c r="J72" s="7">
        <v>0</v>
      </c>
      <c r="K72" s="7">
        <v>36874.592</v>
      </c>
      <c r="L72" s="7">
        <v>5811.759</v>
      </c>
      <c r="M72" s="7">
        <v>0</v>
      </c>
    </row>
    <row r="73" spans="1:13" s="12" customFormat="1" ht="12.75">
      <c r="A73" s="12" t="s">
        <v>77</v>
      </c>
      <c r="B73" s="12" t="s">
        <v>30</v>
      </c>
      <c r="C73" s="7">
        <f aca="true" t="shared" si="10" ref="C73:C121">SUM(D73:M73)</f>
        <v>238614.1</v>
      </c>
      <c r="D73" s="7">
        <v>0</v>
      </c>
      <c r="E73" s="7">
        <v>22572.62</v>
      </c>
      <c r="F73" s="7">
        <v>216041.48</v>
      </c>
      <c r="G73" s="7">
        <v>0</v>
      </c>
      <c r="H73" s="7">
        <v>0</v>
      </c>
      <c r="I73" s="7">
        <v>0</v>
      </c>
      <c r="J73" s="7">
        <v>0</v>
      </c>
      <c r="K73" s="7">
        <v>0</v>
      </c>
      <c r="L73" s="7">
        <v>0</v>
      </c>
      <c r="M73" s="7">
        <v>0</v>
      </c>
    </row>
    <row r="74" spans="1:13" s="16" customFormat="1" ht="12.75">
      <c r="A74" s="15" t="s">
        <v>78</v>
      </c>
      <c r="C74" s="11">
        <f t="shared" si="10"/>
        <v>1268023.474</v>
      </c>
      <c r="D74" s="11">
        <f>+D72+D73</f>
        <v>538829.592</v>
      </c>
      <c r="E74" s="11">
        <f aca="true" t="shared" si="11" ref="E74:M74">+E72+E73</f>
        <v>236975.411</v>
      </c>
      <c r="F74" s="11">
        <f t="shared" si="11"/>
        <v>369533.39</v>
      </c>
      <c r="G74" s="11">
        <f t="shared" si="11"/>
        <v>27461.541</v>
      </c>
      <c r="H74" s="11">
        <f t="shared" si="11"/>
        <v>52537.189</v>
      </c>
      <c r="I74" s="11">
        <f t="shared" si="11"/>
        <v>0</v>
      </c>
      <c r="J74" s="11">
        <f t="shared" si="11"/>
        <v>0</v>
      </c>
      <c r="K74" s="11">
        <f t="shared" si="11"/>
        <v>36874.592</v>
      </c>
      <c r="L74" s="11">
        <f t="shared" si="11"/>
        <v>5811.759</v>
      </c>
      <c r="M74" s="11">
        <f t="shared" si="11"/>
        <v>0</v>
      </c>
    </row>
    <row r="75" spans="1:13" s="12" customFormat="1" ht="12.75">
      <c r="A75" s="12" t="s">
        <v>79</v>
      </c>
      <c r="B75" s="12" t="s">
        <v>80</v>
      </c>
      <c r="C75" s="7">
        <f t="shared" si="10"/>
        <v>4716.2570000000005</v>
      </c>
      <c r="D75" s="7">
        <v>1625.015</v>
      </c>
      <c r="E75" s="7">
        <v>474.467</v>
      </c>
      <c r="F75" s="7">
        <v>907.706</v>
      </c>
      <c r="G75" s="7">
        <v>73.534</v>
      </c>
      <c r="H75" s="7">
        <v>354.348</v>
      </c>
      <c r="I75" s="7">
        <v>0</v>
      </c>
      <c r="J75" s="7">
        <v>0</v>
      </c>
      <c r="K75" s="7">
        <v>74.143</v>
      </c>
      <c r="L75" s="7">
        <v>1163.016</v>
      </c>
      <c r="M75" s="7">
        <v>44.028</v>
      </c>
    </row>
    <row r="76" spans="1:13" s="12" customFormat="1" ht="12.75">
      <c r="A76" s="12" t="s">
        <v>79</v>
      </c>
      <c r="B76" s="12" t="s">
        <v>81</v>
      </c>
      <c r="C76" s="7">
        <f t="shared" si="10"/>
        <v>1983.4199999999998</v>
      </c>
      <c r="D76" s="7">
        <v>1487.014</v>
      </c>
      <c r="E76" s="7">
        <v>0</v>
      </c>
      <c r="F76" s="7">
        <v>165.808</v>
      </c>
      <c r="G76" s="7">
        <v>6.58</v>
      </c>
      <c r="H76" s="7">
        <v>297.278</v>
      </c>
      <c r="I76" s="7">
        <v>0</v>
      </c>
      <c r="J76" s="7">
        <v>0</v>
      </c>
      <c r="K76" s="7">
        <v>26.74</v>
      </c>
      <c r="L76" s="7">
        <v>0</v>
      </c>
      <c r="M76" s="7">
        <v>0</v>
      </c>
    </row>
    <row r="77" spans="1:13" s="12" customFormat="1" ht="12.75">
      <c r="A77" s="12" t="s">
        <v>79</v>
      </c>
      <c r="B77" s="12" t="s">
        <v>17</v>
      </c>
      <c r="C77" s="7">
        <f t="shared" si="10"/>
        <v>301070.24899999995</v>
      </c>
      <c r="D77" s="7">
        <v>81686.019</v>
      </c>
      <c r="E77" s="7">
        <v>28278.822</v>
      </c>
      <c r="F77" s="7">
        <v>128438.525</v>
      </c>
      <c r="G77" s="7">
        <v>8720.918</v>
      </c>
      <c r="H77" s="7">
        <v>16722.562</v>
      </c>
      <c r="I77" s="7">
        <v>0</v>
      </c>
      <c r="J77" s="7">
        <v>854.4</v>
      </c>
      <c r="K77" s="7">
        <v>7461.969</v>
      </c>
      <c r="L77" s="7">
        <v>28907.034</v>
      </c>
      <c r="M77" s="7">
        <v>0</v>
      </c>
    </row>
    <row r="78" spans="1:13" s="12" customFormat="1" ht="12.75">
      <c r="A78" s="12" t="s">
        <v>79</v>
      </c>
      <c r="B78" s="12" t="s">
        <v>30</v>
      </c>
      <c r="C78" s="7">
        <f t="shared" si="10"/>
        <v>18781.61</v>
      </c>
      <c r="D78" s="7">
        <v>0</v>
      </c>
      <c r="E78" s="7">
        <v>3899.91</v>
      </c>
      <c r="F78" s="7">
        <v>14881.7</v>
      </c>
      <c r="G78" s="7">
        <v>0</v>
      </c>
      <c r="H78" s="7">
        <v>0</v>
      </c>
      <c r="I78" s="7">
        <v>0</v>
      </c>
      <c r="J78" s="7">
        <v>0</v>
      </c>
      <c r="K78" s="7">
        <v>0</v>
      </c>
      <c r="L78" s="7">
        <v>0</v>
      </c>
      <c r="M78" s="7">
        <v>0</v>
      </c>
    </row>
    <row r="79" spans="1:13" s="16" customFormat="1" ht="12.75">
      <c r="A79" s="15" t="s">
        <v>82</v>
      </c>
      <c r="C79" s="11">
        <f t="shared" si="10"/>
        <v>326551.536</v>
      </c>
      <c r="D79" s="11">
        <f>+D75+D76+D77+D78</f>
        <v>84798.048</v>
      </c>
      <c r="E79" s="11">
        <f aca="true" t="shared" si="12" ref="E79:M79">+E75+E76+E77+E78</f>
        <v>32653.199</v>
      </c>
      <c r="F79" s="11">
        <f t="shared" si="12"/>
        <v>144393.739</v>
      </c>
      <c r="G79" s="11">
        <f t="shared" si="12"/>
        <v>8801.032</v>
      </c>
      <c r="H79" s="11">
        <f t="shared" si="12"/>
        <v>17374.188000000002</v>
      </c>
      <c r="I79" s="11">
        <f t="shared" si="12"/>
        <v>0</v>
      </c>
      <c r="J79" s="11">
        <f t="shared" si="12"/>
        <v>854.4</v>
      </c>
      <c r="K79" s="11">
        <f t="shared" si="12"/>
        <v>7562.852</v>
      </c>
      <c r="L79" s="11">
        <f t="shared" si="12"/>
        <v>30070.05</v>
      </c>
      <c r="M79" s="11">
        <f t="shared" si="12"/>
        <v>44.028</v>
      </c>
    </row>
    <row r="80" spans="1:13" ht="12.75">
      <c r="A80" t="s">
        <v>83</v>
      </c>
      <c r="B80" s="5" t="s">
        <v>84</v>
      </c>
      <c r="C80" s="6">
        <f t="shared" si="10"/>
        <v>1467.9119999999998</v>
      </c>
      <c r="D80" s="6">
        <v>958.353</v>
      </c>
      <c r="E80" s="6">
        <v>155.565</v>
      </c>
      <c r="F80" s="6">
        <v>233.167</v>
      </c>
      <c r="G80" s="6">
        <v>0</v>
      </c>
      <c r="H80" s="6">
        <v>120.827</v>
      </c>
      <c r="I80" s="6">
        <v>0</v>
      </c>
      <c r="J80" s="6">
        <v>0</v>
      </c>
      <c r="K80" s="6">
        <v>0</v>
      </c>
      <c r="L80" s="6">
        <v>0</v>
      </c>
      <c r="M80" s="6">
        <v>0</v>
      </c>
    </row>
    <row r="81" spans="1:13" s="12" customFormat="1" ht="12.75">
      <c r="A81" s="12" t="s">
        <v>83</v>
      </c>
      <c r="B81" s="12" t="s">
        <v>85</v>
      </c>
      <c r="C81" s="7">
        <f t="shared" si="10"/>
        <v>3075.452</v>
      </c>
      <c r="D81" s="7">
        <v>2575.424</v>
      </c>
      <c r="E81" s="7">
        <v>421.737</v>
      </c>
      <c r="F81" s="7">
        <v>0</v>
      </c>
      <c r="G81" s="7">
        <v>0</v>
      </c>
      <c r="H81" s="7">
        <v>78.291</v>
      </c>
      <c r="I81" s="7">
        <v>0</v>
      </c>
      <c r="J81" s="7">
        <v>0</v>
      </c>
      <c r="K81" s="7">
        <v>0</v>
      </c>
      <c r="L81" s="7">
        <v>0</v>
      </c>
      <c r="M81" s="7">
        <v>0</v>
      </c>
    </row>
    <row r="82" spans="1:13" s="12" customFormat="1" ht="12.75">
      <c r="A82" s="12" t="s">
        <v>83</v>
      </c>
      <c r="B82" s="12" t="s">
        <v>86</v>
      </c>
      <c r="C82" s="7">
        <f t="shared" si="10"/>
        <v>1047.4530000000002</v>
      </c>
      <c r="D82" s="7">
        <v>381.696</v>
      </c>
      <c r="E82" s="7">
        <v>439.57</v>
      </c>
      <c r="F82" s="7">
        <v>67.596</v>
      </c>
      <c r="G82" s="7">
        <v>0</v>
      </c>
      <c r="H82" s="7">
        <v>99.441</v>
      </c>
      <c r="I82" s="7">
        <v>0</v>
      </c>
      <c r="J82" s="7">
        <v>0</v>
      </c>
      <c r="K82" s="7">
        <v>8.047</v>
      </c>
      <c r="L82" s="7">
        <v>34.242</v>
      </c>
      <c r="M82" s="7">
        <v>16.861</v>
      </c>
    </row>
    <row r="83" spans="1:13" s="12" customFormat="1" ht="12.75">
      <c r="A83" s="12" t="s">
        <v>83</v>
      </c>
      <c r="B83" s="12" t="s">
        <v>17</v>
      </c>
      <c r="C83" s="7">
        <f t="shared" si="10"/>
        <v>2251882.9709999994</v>
      </c>
      <c r="D83" s="7">
        <v>1001811.42</v>
      </c>
      <c r="E83" s="7">
        <v>629720.269</v>
      </c>
      <c r="F83" s="7">
        <v>393144.604</v>
      </c>
      <c r="G83" s="7">
        <v>65850.082</v>
      </c>
      <c r="H83" s="7">
        <v>108214.124</v>
      </c>
      <c r="I83" s="7">
        <v>0</v>
      </c>
      <c r="J83" s="7">
        <v>0</v>
      </c>
      <c r="K83" s="7">
        <v>48439.729</v>
      </c>
      <c r="L83" s="7">
        <v>4702.743</v>
      </c>
      <c r="M83" s="7">
        <v>0</v>
      </c>
    </row>
    <row r="84" spans="1:13" s="12" customFormat="1" ht="12.75">
      <c r="A84" s="12" t="s">
        <v>83</v>
      </c>
      <c r="B84" s="12" t="s">
        <v>87</v>
      </c>
      <c r="C84" s="7">
        <f t="shared" si="10"/>
        <v>118546.505</v>
      </c>
      <c r="D84" s="7">
        <v>48430.731</v>
      </c>
      <c r="E84" s="7">
        <v>10839.915</v>
      </c>
      <c r="F84" s="7">
        <v>45852.334</v>
      </c>
      <c r="G84" s="7">
        <v>1530.041</v>
      </c>
      <c r="H84" s="7">
        <v>9736.234</v>
      </c>
      <c r="I84" s="7">
        <v>0</v>
      </c>
      <c r="J84" s="7">
        <v>0</v>
      </c>
      <c r="K84" s="7">
        <v>931.844</v>
      </c>
      <c r="L84" s="7">
        <v>241.337</v>
      </c>
      <c r="M84" s="7">
        <v>984.069</v>
      </c>
    </row>
    <row r="85" spans="1:13" s="12" customFormat="1" ht="12.75">
      <c r="A85" s="12" t="s">
        <v>83</v>
      </c>
      <c r="B85" s="12" t="s">
        <v>88</v>
      </c>
      <c r="C85" s="7">
        <f t="shared" si="10"/>
        <v>6662.922</v>
      </c>
      <c r="D85" s="7">
        <v>3118.387</v>
      </c>
      <c r="E85" s="7">
        <v>1762.595</v>
      </c>
      <c r="F85" s="7">
        <v>201.677</v>
      </c>
      <c r="G85" s="7">
        <v>0</v>
      </c>
      <c r="H85" s="7">
        <v>586.42</v>
      </c>
      <c r="I85" s="7">
        <v>0</v>
      </c>
      <c r="J85" s="7">
        <v>278.912</v>
      </c>
      <c r="K85" s="7">
        <v>218.784</v>
      </c>
      <c r="L85" s="7">
        <v>496.147</v>
      </c>
      <c r="M85" s="7">
        <v>0</v>
      </c>
    </row>
    <row r="86" spans="1:13" s="12" customFormat="1" ht="12.75">
      <c r="A86" s="12" t="s">
        <v>83</v>
      </c>
      <c r="B86" s="12" t="s">
        <v>89</v>
      </c>
      <c r="C86" s="7">
        <f t="shared" si="10"/>
        <v>10193.365</v>
      </c>
      <c r="D86" s="7">
        <v>4299.38</v>
      </c>
      <c r="E86" s="7">
        <v>1384.28</v>
      </c>
      <c r="F86" s="7">
        <v>2905.202</v>
      </c>
      <c r="G86" s="7">
        <v>392.489</v>
      </c>
      <c r="H86" s="7">
        <v>866.086</v>
      </c>
      <c r="I86" s="7">
        <v>0</v>
      </c>
      <c r="J86" s="7">
        <v>0</v>
      </c>
      <c r="K86" s="7">
        <v>239.993</v>
      </c>
      <c r="L86" s="7">
        <v>105.935</v>
      </c>
      <c r="M86" s="7">
        <v>0</v>
      </c>
    </row>
    <row r="87" spans="1:13" s="12" customFormat="1" ht="12.75">
      <c r="A87" s="12" t="s">
        <v>83</v>
      </c>
      <c r="B87" s="12" t="s">
        <v>90</v>
      </c>
      <c r="C87" s="7">
        <f t="shared" si="10"/>
        <v>25788.285</v>
      </c>
      <c r="D87" s="7">
        <v>11190.407</v>
      </c>
      <c r="E87" s="7">
        <v>2093.039</v>
      </c>
      <c r="F87" s="7">
        <v>9462.916</v>
      </c>
      <c r="G87" s="7">
        <v>215.052</v>
      </c>
      <c r="H87" s="7">
        <v>2035.535</v>
      </c>
      <c r="I87" s="7">
        <v>0</v>
      </c>
      <c r="J87" s="7">
        <v>0</v>
      </c>
      <c r="K87" s="7">
        <v>606.486</v>
      </c>
      <c r="L87" s="7">
        <v>0</v>
      </c>
      <c r="M87" s="7">
        <v>184.85</v>
      </c>
    </row>
    <row r="88" spans="1:13" s="12" customFormat="1" ht="12.75">
      <c r="A88" s="12" t="s">
        <v>83</v>
      </c>
      <c r="B88" s="12" t="s">
        <v>30</v>
      </c>
      <c r="C88" s="7">
        <f t="shared" si="10"/>
        <v>378953.27999999997</v>
      </c>
      <c r="D88" s="7">
        <v>0</v>
      </c>
      <c r="E88" s="7">
        <v>70962.24</v>
      </c>
      <c r="F88" s="7">
        <v>307991.04</v>
      </c>
      <c r="G88" s="7">
        <v>0</v>
      </c>
      <c r="H88" s="7">
        <v>0</v>
      </c>
      <c r="I88" s="7">
        <v>0</v>
      </c>
      <c r="J88" s="7">
        <v>0</v>
      </c>
      <c r="K88" s="7">
        <v>0</v>
      </c>
      <c r="L88" s="7">
        <v>0</v>
      </c>
      <c r="M88" s="7">
        <v>0</v>
      </c>
    </row>
    <row r="89" spans="1:13" s="16" customFormat="1" ht="12.75">
      <c r="A89" s="15" t="s">
        <v>91</v>
      </c>
      <c r="C89" s="11">
        <f t="shared" si="10"/>
        <v>2797618.1449999996</v>
      </c>
      <c r="D89" s="11">
        <f>+D80+D81+D82+D83+D84+D85+D86+D87+D88</f>
        <v>1072765.798</v>
      </c>
      <c r="E89" s="11">
        <f aca="true" t="shared" si="13" ref="E89:M89">+E80+E81+E82+E83+E84+E85+E86+E87+E88</f>
        <v>717779.21</v>
      </c>
      <c r="F89" s="11">
        <f t="shared" si="13"/>
        <v>759858.5360000001</v>
      </c>
      <c r="G89" s="11">
        <f t="shared" si="13"/>
        <v>67987.66399999999</v>
      </c>
      <c r="H89" s="11">
        <f t="shared" si="13"/>
        <v>121736.95799999998</v>
      </c>
      <c r="I89" s="11">
        <f t="shared" si="13"/>
        <v>0</v>
      </c>
      <c r="J89" s="11">
        <f t="shared" si="13"/>
        <v>278.912</v>
      </c>
      <c r="K89" s="11">
        <f t="shared" si="13"/>
        <v>50444.882999999994</v>
      </c>
      <c r="L89" s="11">
        <f t="shared" si="13"/>
        <v>5580.404</v>
      </c>
      <c r="M89" s="11">
        <f t="shared" si="13"/>
        <v>1185.78</v>
      </c>
    </row>
    <row r="90" spans="1:13" s="12" customFormat="1" ht="12.75">
      <c r="A90" s="12" t="s">
        <v>92</v>
      </c>
      <c r="B90" s="12" t="s">
        <v>17</v>
      </c>
      <c r="C90" s="7">
        <f t="shared" si="10"/>
        <v>146731.282</v>
      </c>
      <c r="D90" s="7">
        <v>59704.777</v>
      </c>
      <c r="E90" s="7">
        <v>21051.957</v>
      </c>
      <c r="F90" s="7">
        <v>27172.649</v>
      </c>
      <c r="G90" s="7">
        <v>1282.608</v>
      </c>
      <c r="H90" s="7">
        <v>10302.765</v>
      </c>
      <c r="I90" s="7">
        <v>0</v>
      </c>
      <c r="J90" s="7">
        <v>0</v>
      </c>
      <c r="K90" s="7">
        <v>5693.576</v>
      </c>
      <c r="L90" s="7">
        <v>21522.95</v>
      </c>
      <c r="M90" s="7">
        <v>0</v>
      </c>
    </row>
    <row r="91" spans="1:13" ht="12.75">
      <c r="A91" t="s">
        <v>92</v>
      </c>
      <c r="B91" t="s">
        <v>93</v>
      </c>
      <c r="C91" s="6">
        <f t="shared" si="10"/>
        <v>0</v>
      </c>
      <c r="D91" s="6"/>
      <c r="E91" s="6"/>
      <c r="F91" s="6"/>
      <c r="G91" s="6"/>
      <c r="H91" s="6"/>
      <c r="I91" s="6"/>
      <c r="J91" s="6"/>
      <c r="K91" s="6"/>
      <c r="L91" s="6"/>
      <c r="M91" s="6"/>
    </row>
    <row r="92" spans="1:13" s="17" customFormat="1" ht="12.75">
      <c r="A92" s="4" t="s">
        <v>94</v>
      </c>
      <c r="C92" s="3">
        <f t="shared" si="10"/>
        <v>146731.282</v>
      </c>
      <c r="D92" s="3">
        <f>+D90+D91</f>
        <v>59704.777</v>
      </c>
      <c r="E92" s="3">
        <f aca="true" t="shared" si="14" ref="E92:M92">+E90+E91</f>
        <v>21051.957</v>
      </c>
      <c r="F92" s="3">
        <f t="shared" si="14"/>
        <v>27172.649</v>
      </c>
      <c r="G92" s="3">
        <f t="shared" si="14"/>
        <v>1282.608</v>
      </c>
      <c r="H92" s="3">
        <f t="shared" si="14"/>
        <v>10302.765</v>
      </c>
      <c r="I92" s="3">
        <f t="shared" si="14"/>
        <v>0</v>
      </c>
      <c r="J92" s="3">
        <f t="shared" si="14"/>
        <v>0</v>
      </c>
      <c r="K92" s="3">
        <f t="shared" si="14"/>
        <v>5693.576</v>
      </c>
      <c r="L92" s="3">
        <f t="shared" si="14"/>
        <v>21522.95</v>
      </c>
      <c r="M92" s="3">
        <f t="shared" si="14"/>
        <v>0</v>
      </c>
    </row>
    <row r="93" spans="1:13" s="12" customFormat="1" ht="12.75">
      <c r="A93" s="12" t="s">
        <v>95</v>
      </c>
      <c r="B93" s="12" t="s">
        <v>17</v>
      </c>
      <c r="C93" s="7">
        <f t="shared" si="10"/>
        <v>55382.840000000004</v>
      </c>
      <c r="D93" s="7">
        <v>24347.866</v>
      </c>
      <c r="E93" s="7">
        <v>5684.058</v>
      </c>
      <c r="F93" s="7">
        <v>8934.928</v>
      </c>
      <c r="G93" s="7">
        <v>327.021</v>
      </c>
      <c r="H93" s="7">
        <v>2440.226</v>
      </c>
      <c r="I93" s="7">
        <v>0</v>
      </c>
      <c r="J93" s="7">
        <v>10319.959</v>
      </c>
      <c r="K93" s="7">
        <v>1676.209</v>
      </c>
      <c r="L93" s="7">
        <v>1652.573</v>
      </c>
      <c r="M93" s="7">
        <v>0</v>
      </c>
    </row>
    <row r="94" spans="1:13" s="12" customFormat="1" ht="12.75">
      <c r="A94" s="12" t="s">
        <v>95</v>
      </c>
      <c r="B94" s="12" t="s">
        <v>96</v>
      </c>
      <c r="C94" s="7">
        <f t="shared" si="10"/>
        <v>4763.334</v>
      </c>
      <c r="D94" s="7">
        <v>730.641</v>
      </c>
      <c r="E94" s="7">
        <v>2120.148</v>
      </c>
      <c r="F94" s="7">
        <v>109.769</v>
      </c>
      <c r="G94" s="7">
        <v>0</v>
      </c>
      <c r="H94" s="7">
        <v>144.888</v>
      </c>
      <c r="I94" s="7">
        <v>0</v>
      </c>
      <c r="J94" s="7">
        <v>0</v>
      </c>
      <c r="K94" s="7">
        <v>57.394</v>
      </c>
      <c r="L94" s="7">
        <v>1575.752</v>
      </c>
      <c r="M94" s="7">
        <v>24.742</v>
      </c>
    </row>
    <row r="95" spans="1:13" s="12" customFormat="1" ht="12.75">
      <c r="A95" s="12" t="s">
        <v>95</v>
      </c>
      <c r="B95" s="12" t="s">
        <v>30</v>
      </c>
      <c r="C95" s="7">
        <f t="shared" si="10"/>
        <v>1492.2</v>
      </c>
      <c r="D95" s="7">
        <v>0</v>
      </c>
      <c r="E95" s="7">
        <v>0</v>
      </c>
      <c r="F95" s="7">
        <v>1492.2</v>
      </c>
      <c r="G95" s="7">
        <v>0</v>
      </c>
      <c r="H95" s="7">
        <v>0</v>
      </c>
      <c r="I95" s="7">
        <v>0</v>
      </c>
      <c r="J95" s="7">
        <v>0</v>
      </c>
      <c r="K95" s="7">
        <v>0</v>
      </c>
      <c r="L95" s="7">
        <v>0</v>
      </c>
      <c r="M95" s="7">
        <v>0</v>
      </c>
    </row>
    <row r="96" spans="1:13" s="16" customFormat="1" ht="12.75">
      <c r="A96" s="15" t="s">
        <v>97</v>
      </c>
      <c r="C96" s="11">
        <f t="shared" si="10"/>
        <v>61638.374</v>
      </c>
      <c r="D96" s="11">
        <f>+D93+D94+D95</f>
        <v>25078.507</v>
      </c>
      <c r="E96" s="11">
        <f aca="true" t="shared" si="15" ref="E96:M96">+E93+E94+E95</f>
        <v>7804.206</v>
      </c>
      <c r="F96" s="11">
        <f t="shared" si="15"/>
        <v>10536.897</v>
      </c>
      <c r="G96" s="11">
        <f t="shared" si="15"/>
        <v>327.021</v>
      </c>
      <c r="H96" s="11">
        <f t="shared" si="15"/>
        <v>2585.114</v>
      </c>
      <c r="I96" s="11">
        <f t="shared" si="15"/>
        <v>0</v>
      </c>
      <c r="J96" s="11">
        <f t="shared" si="15"/>
        <v>10319.959</v>
      </c>
      <c r="K96" s="11">
        <f t="shared" si="15"/>
        <v>1733.603</v>
      </c>
      <c r="L96" s="11">
        <f t="shared" si="15"/>
        <v>3228.325</v>
      </c>
      <c r="M96" s="11">
        <f t="shared" si="15"/>
        <v>24.742</v>
      </c>
    </row>
    <row r="97" spans="1:13" s="12" customFormat="1" ht="12.75">
      <c r="A97" s="12" t="s">
        <v>98</v>
      </c>
      <c r="B97" s="12" t="s">
        <v>99</v>
      </c>
      <c r="C97" s="7">
        <f t="shared" si="10"/>
        <v>3360.655</v>
      </c>
      <c r="D97" s="7">
        <v>1616.488</v>
      </c>
      <c r="E97" s="7">
        <v>720.242</v>
      </c>
      <c r="F97" s="7">
        <v>159.373</v>
      </c>
      <c r="G97" s="7">
        <v>0</v>
      </c>
      <c r="H97" s="7">
        <v>245.232</v>
      </c>
      <c r="I97" s="7">
        <v>0</v>
      </c>
      <c r="J97" s="7">
        <v>0</v>
      </c>
      <c r="K97" s="7">
        <v>59.291</v>
      </c>
      <c r="L97" s="7">
        <v>560.029</v>
      </c>
      <c r="M97" s="7">
        <v>0</v>
      </c>
    </row>
    <row r="98" spans="1:13" s="12" customFormat="1" ht="12.75">
      <c r="A98" s="12" t="s">
        <v>98</v>
      </c>
      <c r="B98" s="12" t="s">
        <v>100</v>
      </c>
      <c r="C98" s="7">
        <f t="shared" si="10"/>
        <v>49292.742999999995</v>
      </c>
      <c r="D98" s="7">
        <v>18194.698</v>
      </c>
      <c r="E98" s="7">
        <v>6247.69</v>
      </c>
      <c r="F98" s="7">
        <v>19099.891</v>
      </c>
      <c r="G98" s="7">
        <v>1715.523</v>
      </c>
      <c r="H98" s="7">
        <v>1598.765</v>
      </c>
      <c r="I98" s="7">
        <v>0</v>
      </c>
      <c r="J98" s="7">
        <v>0</v>
      </c>
      <c r="K98" s="7">
        <v>691.854</v>
      </c>
      <c r="L98" s="7">
        <v>1641.056</v>
      </c>
      <c r="M98" s="7">
        <v>103.266</v>
      </c>
    </row>
    <row r="99" spans="1:13" s="12" customFormat="1" ht="12.75">
      <c r="A99" s="12" t="s">
        <v>98</v>
      </c>
      <c r="B99" s="12" t="s">
        <v>101</v>
      </c>
      <c r="C99" s="7">
        <f t="shared" si="10"/>
        <v>7310.588999999999</v>
      </c>
      <c r="D99" s="7">
        <v>2388.462</v>
      </c>
      <c r="E99" s="7">
        <v>750.393</v>
      </c>
      <c r="F99" s="7">
        <v>3170.28</v>
      </c>
      <c r="G99" s="7">
        <v>176.615</v>
      </c>
      <c r="H99" s="7">
        <v>552.445</v>
      </c>
      <c r="I99" s="7">
        <v>0</v>
      </c>
      <c r="J99" s="7">
        <v>0</v>
      </c>
      <c r="K99" s="7">
        <v>162.931</v>
      </c>
      <c r="L99" s="7">
        <v>94.866</v>
      </c>
      <c r="M99" s="7">
        <v>14.597</v>
      </c>
    </row>
    <row r="100" spans="1:13" s="12" customFormat="1" ht="12.75">
      <c r="A100" s="12" t="s">
        <v>98</v>
      </c>
      <c r="B100" s="12" t="s">
        <v>17</v>
      </c>
      <c r="C100" s="7">
        <f t="shared" si="10"/>
        <v>110554.101</v>
      </c>
      <c r="D100" s="7">
        <v>47454.269</v>
      </c>
      <c r="E100" s="7">
        <v>17100.538</v>
      </c>
      <c r="F100" s="7">
        <v>25108.498</v>
      </c>
      <c r="G100" s="7">
        <v>4489.523</v>
      </c>
      <c r="H100" s="7">
        <v>7726.441</v>
      </c>
      <c r="I100" s="7">
        <v>0</v>
      </c>
      <c r="J100" s="7">
        <v>163.783</v>
      </c>
      <c r="K100" s="7">
        <v>3934.495</v>
      </c>
      <c r="L100" s="7">
        <v>4576.554</v>
      </c>
      <c r="M100" s="7">
        <v>0</v>
      </c>
    </row>
    <row r="101" spans="1:13" s="12" customFormat="1" ht="12.75">
      <c r="A101" s="12" t="s">
        <v>98</v>
      </c>
      <c r="B101" s="12" t="s">
        <v>30</v>
      </c>
      <c r="C101" s="7">
        <f t="shared" si="10"/>
        <v>17561.4</v>
      </c>
      <c r="D101" s="7">
        <v>0</v>
      </c>
      <c r="E101" s="7">
        <v>391.18</v>
      </c>
      <c r="F101" s="7">
        <v>17170.22</v>
      </c>
      <c r="G101" s="7">
        <v>0</v>
      </c>
      <c r="H101" s="7">
        <v>0</v>
      </c>
      <c r="I101" s="7">
        <v>0</v>
      </c>
      <c r="J101" s="7">
        <v>0</v>
      </c>
      <c r="K101" s="7">
        <v>0</v>
      </c>
      <c r="L101" s="7">
        <v>0</v>
      </c>
      <c r="M101" s="7">
        <v>0</v>
      </c>
    </row>
    <row r="102" spans="1:13" s="16" customFormat="1" ht="12.75">
      <c r="A102" s="15" t="s">
        <v>102</v>
      </c>
      <c r="C102" s="11">
        <f t="shared" si="10"/>
        <v>188079.488</v>
      </c>
      <c r="D102" s="11">
        <f>+D97+D98+D99+D100+D101</f>
        <v>69653.917</v>
      </c>
      <c r="E102" s="11">
        <f aca="true" t="shared" si="16" ref="E102:M102">+E97+E98+E99+E100+E101</f>
        <v>25210.043</v>
      </c>
      <c r="F102" s="11">
        <f t="shared" si="16"/>
        <v>64708.262</v>
      </c>
      <c r="G102" s="11">
        <f t="shared" si="16"/>
        <v>6381.661</v>
      </c>
      <c r="H102" s="11">
        <f t="shared" si="16"/>
        <v>10122.883</v>
      </c>
      <c r="I102" s="11">
        <f t="shared" si="16"/>
        <v>0</v>
      </c>
      <c r="J102" s="11">
        <f t="shared" si="16"/>
        <v>163.783</v>
      </c>
      <c r="K102" s="11">
        <f t="shared" si="16"/>
        <v>4848.571</v>
      </c>
      <c r="L102" s="11">
        <f t="shared" si="16"/>
        <v>6872.505</v>
      </c>
      <c r="M102" s="11">
        <f t="shared" si="16"/>
        <v>117.863</v>
      </c>
    </row>
    <row r="103" spans="1:13" s="12" customFormat="1" ht="12.75">
      <c r="A103" s="12" t="s">
        <v>103</v>
      </c>
      <c r="B103" s="12" t="s">
        <v>104</v>
      </c>
      <c r="C103" s="7">
        <f t="shared" si="10"/>
        <v>1695.312</v>
      </c>
      <c r="D103" s="7">
        <v>0</v>
      </c>
      <c r="E103" s="7">
        <v>0</v>
      </c>
      <c r="F103" s="7">
        <v>0</v>
      </c>
      <c r="G103" s="7">
        <v>0</v>
      </c>
      <c r="H103" s="7">
        <v>0</v>
      </c>
      <c r="I103" s="7">
        <v>0</v>
      </c>
      <c r="J103" s="7">
        <v>0</v>
      </c>
      <c r="K103" s="7">
        <v>0</v>
      </c>
      <c r="L103" s="7">
        <v>1695.312</v>
      </c>
      <c r="M103" s="7">
        <v>0</v>
      </c>
    </row>
    <row r="104" spans="1:13" s="12" customFormat="1" ht="12.75">
      <c r="A104" s="12" t="s">
        <v>103</v>
      </c>
      <c r="B104" s="12" t="s">
        <v>17</v>
      </c>
      <c r="C104" s="7">
        <f t="shared" si="10"/>
        <v>75472.66200000001</v>
      </c>
      <c r="D104" s="7">
        <v>31185.947</v>
      </c>
      <c r="E104" s="7">
        <v>12447.103</v>
      </c>
      <c r="F104" s="7">
        <v>18748.656</v>
      </c>
      <c r="G104" s="7">
        <v>1056.793</v>
      </c>
      <c r="H104" s="7">
        <v>7076.449</v>
      </c>
      <c r="I104" s="7">
        <v>0</v>
      </c>
      <c r="J104" s="7">
        <v>0</v>
      </c>
      <c r="K104" s="7">
        <v>2521.725</v>
      </c>
      <c r="L104" s="7">
        <v>2435.989</v>
      </c>
      <c r="M104" s="7">
        <v>0</v>
      </c>
    </row>
    <row r="105" spans="1:13" s="12" customFormat="1" ht="12.75">
      <c r="A105" s="12" t="s">
        <v>103</v>
      </c>
      <c r="B105" s="12" t="s">
        <v>105</v>
      </c>
      <c r="C105" s="7">
        <f t="shared" si="10"/>
        <v>1461.78</v>
      </c>
      <c r="D105" s="7">
        <v>0</v>
      </c>
      <c r="E105" s="7">
        <v>0</v>
      </c>
      <c r="F105" s="7">
        <v>0</v>
      </c>
      <c r="G105" s="7">
        <v>0</v>
      </c>
      <c r="H105" s="7">
        <v>0</v>
      </c>
      <c r="I105" s="7">
        <v>0</v>
      </c>
      <c r="J105" s="7">
        <v>0</v>
      </c>
      <c r="K105" s="7">
        <v>0</v>
      </c>
      <c r="L105" s="7">
        <v>1461.78</v>
      </c>
      <c r="M105" s="7">
        <v>0</v>
      </c>
    </row>
    <row r="106" spans="1:13" s="16" customFormat="1" ht="12.75">
      <c r="A106" s="15" t="s">
        <v>106</v>
      </c>
      <c r="C106" s="11">
        <f t="shared" si="10"/>
        <v>78629.75400000002</v>
      </c>
      <c r="D106" s="11">
        <f>+D103+D104+D105</f>
        <v>31185.947</v>
      </c>
      <c r="E106" s="11">
        <f aca="true" t="shared" si="17" ref="E106:M106">+E103+E104+E105</f>
        <v>12447.103</v>
      </c>
      <c r="F106" s="11">
        <f t="shared" si="17"/>
        <v>18748.656</v>
      </c>
      <c r="G106" s="11">
        <f t="shared" si="17"/>
        <v>1056.793</v>
      </c>
      <c r="H106" s="11">
        <f t="shared" si="17"/>
        <v>7076.449</v>
      </c>
      <c r="I106" s="11">
        <f t="shared" si="17"/>
        <v>0</v>
      </c>
      <c r="J106" s="11">
        <f t="shared" si="17"/>
        <v>0</v>
      </c>
      <c r="K106" s="11">
        <f t="shared" si="17"/>
        <v>2521.725</v>
      </c>
      <c r="L106" s="11">
        <f t="shared" si="17"/>
        <v>5593.080999999999</v>
      </c>
      <c r="M106" s="11">
        <f t="shared" si="17"/>
        <v>0</v>
      </c>
    </row>
    <row r="107" spans="1:13" s="12" customFormat="1" ht="12.75">
      <c r="A107" s="12" t="s">
        <v>107</v>
      </c>
      <c r="B107" s="12" t="s">
        <v>108</v>
      </c>
      <c r="C107" s="7">
        <f t="shared" si="10"/>
        <v>2082.296</v>
      </c>
      <c r="D107" s="7">
        <v>0</v>
      </c>
      <c r="E107" s="7">
        <v>0</v>
      </c>
      <c r="F107" s="7">
        <v>0</v>
      </c>
      <c r="G107" s="7">
        <v>0</v>
      </c>
      <c r="H107" s="7">
        <v>0</v>
      </c>
      <c r="I107" s="7">
        <v>0</v>
      </c>
      <c r="J107" s="7">
        <v>0</v>
      </c>
      <c r="K107" s="7">
        <v>0</v>
      </c>
      <c r="L107" s="7">
        <v>2082.296</v>
      </c>
      <c r="M107" s="7">
        <v>0</v>
      </c>
    </row>
    <row r="108" spans="1:13" s="12" customFormat="1" ht="12.75">
      <c r="A108" s="12" t="s">
        <v>107</v>
      </c>
      <c r="B108" s="12" t="s">
        <v>17</v>
      </c>
      <c r="C108" s="7">
        <f t="shared" si="10"/>
        <v>477402.767</v>
      </c>
      <c r="D108" s="7">
        <v>115546.801</v>
      </c>
      <c r="E108" s="7">
        <v>53315.641</v>
      </c>
      <c r="F108" s="7">
        <v>263161.137</v>
      </c>
      <c r="G108" s="7">
        <v>6696.1</v>
      </c>
      <c r="H108" s="7">
        <v>28935.511</v>
      </c>
      <c r="I108" s="7">
        <v>0</v>
      </c>
      <c r="J108" s="7">
        <v>0</v>
      </c>
      <c r="K108" s="7">
        <v>8160.912</v>
      </c>
      <c r="L108" s="7">
        <v>1586.665</v>
      </c>
      <c r="M108" s="7">
        <v>0</v>
      </c>
    </row>
    <row r="109" spans="1:13" s="12" customFormat="1" ht="12.75">
      <c r="A109" s="12" t="s">
        <v>107</v>
      </c>
      <c r="B109" s="12" t="s">
        <v>109</v>
      </c>
      <c r="C109" s="7">
        <f t="shared" si="10"/>
        <v>5359.322</v>
      </c>
      <c r="D109" s="7">
        <v>3171.496</v>
      </c>
      <c r="E109" s="7">
        <v>1399.621</v>
      </c>
      <c r="F109" s="7">
        <v>97.726</v>
      </c>
      <c r="G109" s="7">
        <v>12.582</v>
      </c>
      <c r="H109" s="7">
        <v>315.593</v>
      </c>
      <c r="I109" s="7">
        <v>0</v>
      </c>
      <c r="J109" s="7">
        <v>0</v>
      </c>
      <c r="K109" s="7">
        <v>98.95</v>
      </c>
      <c r="L109" s="7">
        <v>92.752</v>
      </c>
      <c r="M109" s="7">
        <v>170.602</v>
      </c>
    </row>
    <row r="110" spans="1:13" ht="12.75">
      <c r="A110" t="s">
        <v>107</v>
      </c>
      <c r="B110" t="s">
        <v>110</v>
      </c>
      <c r="C110" s="6">
        <f t="shared" si="10"/>
        <v>7768.788</v>
      </c>
      <c r="D110" s="6">
        <v>3335.295</v>
      </c>
      <c r="E110" s="6">
        <v>600.74</v>
      </c>
      <c r="F110" s="6">
        <v>2767.737</v>
      </c>
      <c r="G110" s="6">
        <v>151.767</v>
      </c>
      <c r="H110" s="6">
        <v>481.869</v>
      </c>
      <c r="I110" s="6">
        <v>0</v>
      </c>
      <c r="J110" s="6">
        <v>0</v>
      </c>
      <c r="K110" s="6">
        <v>254.89</v>
      </c>
      <c r="L110" s="6">
        <v>176.49</v>
      </c>
      <c r="M110" s="6">
        <v>0</v>
      </c>
    </row>
    <row r="111" spans="1:13" s="12" customFormat="1" ht="12.75">
      <c r="A111" s="12" t="s">
        <v>107</v>
      </c>
      <c r="B111" s="12" t="s">
        <v>30</v>
      </c>
      <c r="C111" s="7">
        <f t="shared" si="10"/>
        <v>483739.94</v>
      </c>
      <c r="D111" s="7">
        <v>0</v>
      </c>
      <c r="E111" s="7">
        <v>0</v>
      </c>
      <c r="F111" s="7">
        <v>483739.94</v>
      </c>
      <c r="G111" s="7">
        <v>0</v>
      </c>
      <c r="H111" s="7">
        <v>0</v>
      </c>
      <c r="I111" s="7">
        <v>0</v>
      </c>
      <c r="J111" s="7">
        <v>0</v>
      </c>
      <c r="K111" s="7">
        <v>0</v>
      </c>
      <c r="L111" s="7">
        <v>0</v>
      </c>
      <c r="M111" s="7">
        <v>0</v>
      </c>
    </row>
    <row r="112" spans="1:13" s="16" customFormat="1" ht="12.75">
      <c r="A112" s="15" t="s">
        <v>111</v>
      </c>
      <c r="C112" s="11">
        <f t="shared" si="10"/>
        <v>976353.113</v>
      </c>
      <c r="D112" s="11">
        <f>+D107+D108+D109+D110+D111</f>
        <v>122053.592</v>
      </c>
      <c r="E112" s="11">
        <f aca="true" t="shared" si="18" ref="E112:M112">+E107+E108+E109+E110+E111</f>
        <v>55316.002</v>
      </c>
      <c r="F112" s="11">
        <f t="shared" si="18"/>
        <v>749766.54</v>
      </c>
      <c r="G112" s="11">
        <f t="shared" si="18"/>
        <v>6860.4490000000005</v>
      </c>
      <c r="H112" s="11">
        <f t="shared" si="18"/>
        <v>29732.972999999998</v>
      </c>
      <c r="I112" s="11">
        <f t="shared" si="18"/>
        <v>0</v>
      </c>
      <c r="J112" s="11">
        <f t="shared" si="18"/>
        <v>0</v>
      </c>
      <c r="K112" s="11">
        <f t="shared" si="18"/>
        <v>8514.752</v>
      </c>
      <c r="L112" s="11">
        <f t="shared" si="18"/>
        <v>3938.2029999999995</v>
      </c>
      <c r="M112" s="11">
        <f t="shared" si="18"/>
        <v>170.602</v>
      </c>
    </row>
    <row r="113" spans="1:13" s="12" customFormat="1" ht="12.75">
      <c r="A113" s="12" t="s">
        <v>112</v>
      </c>
      <c r="B113" s="12" t="s">
        <v>17</v>
      </c>
      <c r="C113" s="7">
        <f t="shared" si="10"/>
        <v>145670.83000000005</v>
      </c>
      <c r="D113" s="7">
        <v>54083.117</v>
      </c>
      <c r="E113" s="7">
        <v>20220.164</v>
      </c>
      <c r="F113" s="7">
        <v>41640.332</v>
      </c>
      <c r="G113" s="7">
        <v>1367.581</v>
      </c>
      <c r="H113" s="7">
        <v>10267.07</v>
      </c>
      <c r="I113" s="7">
        <v>0</v>
      </c>
      <c r="J113" s="7">
        <v>0</v>
      </c>
      <c r="K113" s="7">
        <v>5418.635</v>
      </c>
      <c r="L113" s="7">
        <v>12673.931</v>
      </c>
      <c r="M113" s="7">
        <v>0</v>
      </c>
    </row>
    <row r="114" spans="1:13" s="12" customFormat="1" ht="12.75">
      <c r="A114" s="12" t="s">
        <v>112</v>
      </c>
      <c r="B114" s="12" t="s">
        <v>113</v>
      </c>
      <c r="C114" s="7">
        <f t="shared" si="10"/>
        <v>2573.396</v>
      </c>
      <c r="D114" s="7">
        <v>1260.774</v>
      </c>
      <c r="E114" s="7">
        <v>383.319</v>
      </c>
      <c r="F114" s="7">
        <v>468.452</v>
      </c>
      <c r="G114" s="7">
        <v>0</v>
      </c>
      <c r="H114" s="7">
        <v>178.601</v>
      </c>
      <c r="I114" s="7">
        <v>0</v>
      </c>
      <c r="J114" s="7">
        <v>0</v>
      </c>
      <c r="K114" s="7">
        <v>55.597</v>
      </c>
      <c r="L114" s="7">
        <v>226.653</v>
      </c>
      <c r="M114" s="7">
        <v>0</v>
      </c>
    </row>
    <row r="115" spans="1:13" s="12" customFormat="1" ht="12.75">
      <c r="A115" s="12" t="s">
        <v>112</v>
      </c>
      <c r="B115" s="12" t="s">
        <v>30</v>
      </c>
      <c r="C115" s="7">
        <f t="shared" si="10"/>
        <v>129011.26</v>
      </c>
      <c r="D115" s="7">
        <v>0</v>
      </c>
      <c r="E115" s="7">
        <v>0</v>
      </c>
      <c r="F115" s="7">
        <v>129011.26</v>
      </c>
      <c r="G115" s="7">
        <v>0</v>
      </c>
      <c r="H115" s="7">
        <v>0</v>
      </c>
      <c r="I115" s="7">
        <v>0</v>
      </c>
      <c r="J115" s="7">
        <v>0</v>
      </c>
      <c r="K115" s="7">
        <v>0</v>
      </c>
      <c r="L115" s="7">
        <v>0</v>
      </c>
      <c r="M115" s="7">
        <v>0</v>
      </c>
    </row>
    <row r="116" spans="1:13" s="16" customFormat="1" ht="12.75">
      <c r="A116" s="15" t="s">
        <v>114</v>
      </c>
      <c r="C116" s="11">
        <f t="shared" si="10"/>
        <v>277255.486</v>
      </c>
      <c r="D116" s="11">
        <f>+D113+D114+D115</f>
        <v>55343.890999999996</v>
      </c>
      <c r="E116" s="11">
        <f aca="true" t="shared" si="19" ref="E116:M116">+E113+E114+E115</f>
        <v>20603.483</v>
      </c>
      <c r="F116" s="11">
        <f t="shared" si="19"/>
        <v>171120.044</v>
      </c>
      <c r="G116" s="11">
        <f t="shared" si="19"/>
        <v>1367.581</v>
      </c>
      <c r="H116" s="11">
        <f t="shared" si="19"/>
        <v>10445.671</v>
      </c>
      <c r="I116" s="11">
        <f t="shared" si="19"/>
        <v>0</v>
      </c>
      <c r="J116" s="11">
        <f t="shared" si="19"/>
        <v>0</v>
      </c>
      <c r="K116" s="11">
        <f t="shared" si="19"/>
        <v>5474.232</v>
      </c>
      <c r="L116" s="11">
        <f t="shared" si="19"/>
        <v>12900.584</v>
      </c>
      <c r="M116" s="11">
        <f t="shared" si="19"/>
        <v>0</v>
      </c>
    </row>
    <row r="117" spans="1:13" s="12" customFormat="1" ht="12.75">
      <c r="A117" s="12" t="s">
        <v>115</v>
      </c>
      <c r="B117" s="12" t="s">
        <v>17</v>
      </c>
      <c r="C117" s="7">
        <f t="shared" si="10"/>
        <v>62808.826</v>
      </c>
      <c r="D117" s="7">
        <v>36492.156</v>
      </c>
      <c r="E117" s="7">
        <v>8834.807</v>
      </c>
      <c r="F117" s="7">
        <v>6651.918</v>
      </c>
      <c r="G117" s="7">
        <v>1074.336</v>
      </c>
      <c r="H117" s="7">
        <v>5289.721</v>
      </c>
      <c r="I117" s="7">
        <v>0</v>
      </c>
      <c r="J117" s="7">
        <v>0</v>
      </c>
      <c r="K117" s="7">
        <v>3065.244</v>
      </c>
      <c r="L117" s="7">
        <v>1400.644</v>
      </c>
      <c r="M117" s="7">
        <v>0</v>
      </c>
    </row>
    <row r="118" spans="1:13" s="12" customFormat="1" ht="12.75">
      <c r="A118" s="12" t="s">
        <v>115</v>
      </c>
      <c r="B118" s="12" t="s">
        <v>116</v>
      </c>
      <c r="C118" s="7">
        <f t="shared" si="10"/>
        <v>621.689</v>
      </c>
      <c r="D118" s="7">
        <v>0</v>
      </c>
      <c r="E118" s="7">
        <v>0</v>
      </c>
      <c r="F118" s="7">
        <v>0</v>
      </c>
      <c r="G118" s="7">
        <v>0</v>
      </c>
      <c r="H118" s="7">
        <v>0</v>
      </c>
      <c r="I118" s="7">
        <v>0</v>
      </c>
      <c r="J118" s="7">
        <v>0</v>
      </c>
      <c r="K118" s="7">
        <v>0</v>
      </c>
      <c r="L118" s="7">
        <v>621.689</v>
      </c>
      <c r="M118" s="7">
        <v>0</v>
      </c>
    </row>
    <row r="119" spans="1:13" s="12" customFormat="1" ht="12.75">
      <c r="A119" s="12" t="s">
        <v>115</v>
      </c>
      <c r="B119" s="12" t="s">
        <v>117</v>
      </c>
      <c r="C119" s="7">
        <f t="shared" si="10"/>
        <v>533.678</v>
      </c>
      <c r="D119" s="7">
        <v>0</v>
      </c>
      <c r="E119" s="7">
        <v>0</v>
      </c>
      <c r="F119" s="7">
        <v>0</v>
      </c>
      <c r="G119" s="7">
        <v>0</v>
      </c>
      <c r="H119" s="7">
        <v>0</v>
      </c>
      <c r="I119" s="7">
        <v>0</v>
      </c>
      <c r="J119" s="7">
        <v>0</v>
      </c>
      <c r="K119" s="7">
        <v>0</v>
      </c>
      <c r="L119" s="7">
        <v>533.678</v>
      </c>
      <c r="M119" s="7">
        <v>0</v>
      </c>
    </row>
    <row r="120" spans="1:13" s="12" customFormat="1" ht="12.75">
      <c r="A120" s="12" t="s">
        <v>115</v>
      </c>
      <c r="B120" s="12" t="s">
        <v>30</v>
      </c>
      <c r="C120" s="7">
        <f t="shared" si="10"/>
        <v>10481.37</v>
      </c>
      <c r="D120" s="7">
        <v>0</v>
      </c>
      <c r="E120" s="7">
        <v>0</v>
      </c>
      <c r="F120" s="7">
        <v>10481.37</v>
      </c>
      <c r="G120" s="7">
        <v>0</v>
      </c>
      <c r="H120" s="7">
        <v>0</v>
      </c>
      <c r="I120" s="7">
        <v>0</v>
      </c>
      <c r="J120" s="7">
        <v>0</v>
      </c>
      <c r="K120" s="7">
        <v>0</v>
      </c>
      <c r="L120" s="7">
        <v>0</v>
      </c>
      <c r="M120" s="7">
        <v>0</v>
      </c>
    </row>
    <row r="121" spans="1:13" s="16" customFormat="1" ht="12.75">
      <c r="A121" s="15" t="s">
        <v>118</v>
      </c>
      <c r="C121" s="11">
        <f t="shared" si="10"/>
        <v>74445.56300000001</v>
      </c>
      <c r="D121" s="11">
        <f>+D117+D118+D119+D120</f>
        <v>36492.156</v>
      </c>
      <c r="E121" s="11">
        <f aca="true" t="shared" si="20" ref="E121:M121">+E117+E118+E119+E120</f>
        <v>8834.807</v>
      </c>
      <c r="F121" s="11">
        <f t="shared" si="20"/>
        <v>17133.288</v>
      </c>
      <c r="G121" s="11">
        <f t="shared" si="20"/>
        <v>1074.336</v>
      </c>
      <c r="H121" s="11">
        <f t="shared" si="20"/>
        <v>5289.721</v>
      </c>
      <c r="I121" s="11">
        <f t="shared" si="20"/>
        <v>0</v>
      </c>
      <c r="J121" s="11">
        <f t="shared" si="20"/>
        <v>0</v>
      </c>
      <c r="K121" s="11">
        <f t="shared" si="20"/>
        <v>3065.244</v>
      </c>
      <c r="L121" s="11">
        <f t="shared" si="20"/>
        <v>2556.011</v>
      </c>
      <c r="M121" s="11">
        <f t="shared" si="20"/>
        <v>0</v>
      </c>
    </row>
    <row r="122" spans="1:13" ht="12.75">
      <c r="A122" s="4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</row>
    <row r="123" spans="1:13" s="17" customFormat="1" ht="12.75">
      <c r="A123" s="4" t="s">
        <v>119</v>
      </c>
      <c r="C123" s="3">
        <f>+C7+C10+C16+C24+C33+C40+C51+C64+C67+C72+C77+C83+C90+C93+C100+C104+C108+C113+C117</f>
        <v>6180912.249</v>
      </c>
      <c r="D123" s="3">
        <f aca="true" t="shared" si="21" ref="D123:M123">+D7+D10+D16+D24+D33+D40+D51+D64+D67+D72+D77+D83+D90+D93+D100+D104+D108+D113+D117</f>
        <v>2562939.8350000004</v>
      </c>
      <c r="E123" s="3">
        <f t="shared" si="21"/>
        <v>1226484.4659999998</v>
      </c>
      <c r="F123" s="3">
        <f t="shared" si="21"/>
        <v>1574337.8589999997</v>
      </c>
      <c r="G123" s="3">
        <f t="shared" si="21"/>
        <v>156088.85800000004</v>
      </c>
      <c r="H123" s="3">
        <f t="shared" si="21"/>
        <v>342127.10800000007</v>
      </c>
      <c r="I123" s="3">
        <f t="shared" si="21"/>
        <v>0</v>
      </c>
      <c r="J123" s="3">
        <f t="shared" si="21"/>
        <v>18490.534</v>
      </c>
      <c r="K123" s="3">
        <f t="shared" si="21"/>
        <v>171070.85400000002</v>
      </c>
      <c r="L123" s="3">
        <f t="shared" si="21"/>
        <v>129372.73499999999</v>
      </c>
      <c r="M123" s="3">
        <f t="shared" si="21"/>
        <v>0</v>
      </c>
    </row>
    <row r="124" spans="1:13" s="17" customFormat="1" ht="12.75">
      <c r="A124" s="4" t="s">
        <v>120</v>
      </c>
      <c r="C124" s="3">
        <f>+C126-C123-C125</f>
        <v>855951.9549999977</v>
      </c>
      <c r="D124" s="3">
        <f aca="true" t="shared" si="22" ref="D124:M124">+D126-D123-D125</f>
        <v>290602.0939999996</v>
      </c>
      <c r="E124" s="3">
        <f t="shared" si="22"/>
        <v>120645.08300000013</v>
      </c>
      <c r="F124" s="3">
        <f t="shared" si="22"/>
        <v>298088.1360000004</v>
      </c>
      <c r="G124" s="3">
        <f t="shared" si="22"/>
        <v>14153.805999999982</v>
      </c>
      <c r="H124" s="3">
        <f t="shared" si="22"/>
        <v>48276.93399999995</v>
      </c>
      <c r="I124" s="3">
        <f t="shared" si="22"/>
        <v>0</v>
      </c>
      <c r="J124" s="3">
        <f t="shared" si="22"/>
        <v>371.3109999999979</v>
      </c>
      <c r="K124" s="3">
        <f t="shared" si="22"/>
        <v>10266.595999999961</v>
      </c>
      <c r="L124" s="3">
        <f t="shared" si="22"/>
        <v>68385.40500000009</v>
      </c>
      <c r="M124" s="3">
        <f t="shared" si="22"/>
        <v>5162.59</v>
      </c>
    </row>
    <row r="125" spans="1:13" s="17" customFormat="1" ht="12.75">
      <c r="A125" s="4" t="s">
        <v>121</v>
      </c>
      <c r="C125" s="3">
        <f>SUM(D125:M125)</f>
        <v>2798417.61</v>
      </c>
      <c r="D125" s="3">
        <f>+D20+D26+D37+D59+D65+D70+D73+D78+D88+D95+D101+D111+D115+D120</f>
        <v>0</v>
      </c>
      <c r="E125" s="3">
        <f aca="true" t="shared" si="23" ref="E125:M125">+E20+E26+E37+E59+E65+E70+E73+E78+E88+E95+E101+E111+E115+E120</f>
        <v>103276.01999999999</v>
      </c>
      <c r="F125" s="3">
        <f t="shared" si="23"/>
        <v>2695141.59</v>
      </c>
      <c r="G125" s="3">
        <f t="shared" si="23"/>
        <v>0</v>
      </c>
      <c r="H125" s="3">
        <f t="shared" si="23"/>
        <v>0</v>
      </c>
      <c r="I125" s="3">
        <f t="shared" si="23"/>
        <v>0</v>
      </c>
      <c r="J125" s="3">
        <f t="shared" si="23"/>
        <v>0</v>
      </c>
      <c r="K125" s="3">
        <f t="shared" si="23"/>
        <v>0</v>
      </c>
      <c r="L125" s="3">
        <f t="shared" si="23"/>
        <v>0</v>
      </c>
      <c r="M125" s="3">
        <f t="shared" si="23"/>
        <v>0</v>
      </c>
    </row>
    <row r="126" spans="1:13" s="17" customFormat="1" ht="12.75">
      <c r="A126" s="4" t="s">
        <v>122</v>
      </c>
      <c r="C126" s="3">
        <f>+C8+C12+C21+C27+C38+C41+C60+C66+C71+C74+C79+C89+C92+C96+C102+C106+C112+C116+C121</f>
        <v>9835281.813999997</v>
      </c>
      <c r="D126" s="3">
        <f aca="true" t="shared" si="24" ref="D126:M126">+D8+D12+D21+D27+D38+D41+D60+D66+D71+D74+D79+D89+D92+D96+D102+D106+D112+D116+D121</f>
        <v>2853541.929</v>
      </c>
      <c r="E126" s="3">
        <f t="shared" si="24"/>
        <v>1450405.569</v>
      </c>
      <c r="F126" s="3">
        <f t="shared" si="24"/>
        <v>4567567.585</v>
      </c>
      <c r="G126" s="3">
        <f t="shared" si="24"/>
        <v>170242.66400000002</v>
      </c>
      <c r="H126" s="3">
        <f t="shared" si="24"/>
        <v>390404.042</v>
      </c>
      <c r="I126" s="3">
        <f t="shared" si="24"/>
        <v>0</v>
      </c>
      <c r="J126" s="3">
        <f t="shared" si="24"/>
        <v>18861.844999999998</v>
      </c>
      <c r="K126" s="3">
        <f t="shared" si="24"/>
        <v>181337.44999999998</v>
      </c>
      <c r="L126" s="3">
        <f t="shared" si="24"/>
        <v>197758.14000000007</v>
      </c>
      <c r="M126" s="3">
        <f t="shared" si="24"/>
        <v>5162.59</v>
      </c>
    </row>
    <row r="127" spans="3:13" ht="12.75"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</row>
    <row r="128" spans="3:13" ht="12.75"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</row>
    <row r="129" ht="12.75">
      <c r="A129" t="s">
        <v>125</v>
      </c>
    </row>
    <row r="130" ht="12.75">
      <c r="A130" t="s">
        <v>127</v>
      </c>
    </row>
  </sheetData>
  <printOptions/>
  <pageMargins left="0.75" right="0.75" top="1" bottom="1" header="0" footer="0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31"/>
  <sheetViews>
    <sheetView workbookViewId="0" topLeftCell="A99">
      <selection activeCell="D118" sqref="D118:M119"/>
    </sheetView>
  </sheetViews>
  <sheetFormatPr defaultColWidth="11.421875" defaultRowHeight="12.75"/>
  <cols>
    <col min="1" max="1" width="18.00390625" style="0" customWidth="1"/>
    <col min="2" max="2" width="28.8515625" style="0" customWidth="1"/>
    <col min="3" max="3" width="14.7109375" style="0" customWidth="1"/>
    <col min="9" max="9" width="9.8515625" style="0" customWidth="1"/>
    <col min="10" max="10" width="8.140625" style="0" customWidth="1"/>
    <col min="11" max="11" width="10.28125" style="0" customWidth="1"/>
    <col min="12" max="12" width="10.421875" style="0" customWidth="1"/>
    <col min="13" max="13" width="9.140625" style="0" customWidth="1"/>
  </cols>
  <sheetData>
    <row r="1" spans="1:3" ht="12.75">
      <c r="A1" s="4" t="s">
        <v>124</v>
      </c>
      <c r="C1" s="8"/>
    </row>
    <row r="2" spans="1:3" ht="12.75">
      <c r="A2" s="1" t="s">
        <v>0</v>
      </c>
      <c r="C2" s="8"/>
    </row>
    <row r="3" spans="1:3" ht="12.75">
      <c r="A3" s="4"/>
      <c r="C3" s="8"/>
    </row>
    <row r="4" spans="1:3" ht="12.75">
      <c r="A4" s="4" t="s">
        <v>123</v>
      </c>
      <c r="C4" s="8"/>
    </row>
    <row r="5" ht="12.75">
      <c r="C5" s="8"/>
    </row>
    <row r="6" spans="1:13" ht="12.75">
      <c r="A6" s="4" t="s">
        <v>3</v>
      </c>
      <c r="B6" s="4" t="s">
        <v>4</v>
      </c>
      <c r="C6" s="9" t="s">
        <v>5</v>
      </c>
      <c r="D6" s="9" t="s">
        <v>6</v>
      </c>
      <c r="E6" s="9" t="s">
        <v>7</v>
      </c>
      <c r="F6" s="9" t="s">
        <v>8</v>
      </c>
      <c r="G6" s="9" t="s">
        <v>9</v>
      </c>
      <c r="H6" s="9" t="s">
        <v>10</v>
      </c>
      <c r="I6" s="9" t="s">
        <v>11</v>
      </c>
      <c r="J6" s="9" t="s">
        <v>12</v>
      </c>
      <c r="K6" s="9" t="s">
        <v>13</v>
      </c>
      <c r="L6" s="9" t="s">
        <v>14</v>
      </c>
      <c r="M6" s="9" t="s">
        <v>15</v>
      </c>
    </row>
    <row r="7" spans="1:13" s="12" customFormat="1" ht="12.75">
      <c r="A7" s="12" t="s">
        <v>16</v>
      </c>
      <c r="B7" s="12" t="s">
        <v>17</v>
      </c>
      <c r="C7" s="7">
        <f>SUM(D7:M7)</f>
        <v>11618</v>
      </c>
      <c r="D7" s="19">
        <v>9115</v>
      </c>
      <c r="E7" s="19">
        <v>1066</v>
      </c>
      <c r="F7" s="19">
        <v>166</v>
      </c>
      <c r="G7" s="19">
        <v>2</v>
      </c>
      <c r="H7" s="19">
        <v>91</v>
      </c>
      <c r="I7" s="19">
        <v>0</v>
      </c>
      <c r="J7" s="19">
        <v>0</v>
      </c>
      <c r="K7" s="19">
        <v>425</v>
      </c>
      <c r="L7" s="19">
        <v>753</v>
      </c>
      <c r="M7" s="19">
        <v>0</v>
      </c>
    </row>
    <row r="8" spans="1:13" s="16" customFormat="1" ht="12.75">
      <c r="A8" s="15" t="s">
        <v>18</v>
      </c>
      <c r="C8" s="11">
        <f aca="true" t="shared" si="0" ref="C8:C72">SUM(D8:M8)</f>
        <v>11618</v>
      </c>
      <c r="D8" s="11">
        <f>+D7</f>
        <v>9115</v>
      </c>
      <c r="E8" s="11">
        <f aca="true" t="shared" si="1" ref="E8:M8">+E7</f>
        <v>1066</v>
      </c>
      <c r="F8" s="11">
        <f t="shared" si="1"/>
        <v>166</v>
      </c>
      <c r="G8" s="11">
        <f t="shared" si="1"/>
        <v>2</v>
      </c>
      <c r="H8" s="11">
        <f t="shared" si="1"/>
        <v>91</v>
      </c>
      <c r="I8" s="11">
        <f t="shared" si="1"/>
        <v>0</v>
      </c>
      <c r="J8" s="11">
        <f t="shared" si="1"/>
        <v>0</v>
      </c>
      <c r="K8" s="11">
        <f t="shared" si="1"/>
        <v>425</v>
      </c>
      <c r="L8" s="11">
        <f t="shared" si="1"/>
        <v>753</v>
      </c>
      <c r="M8" s="11">
        <f t="shared" si="1"/>
        <v>0</v>
      </c>
    </row>
    <row r="9" spans="1:13" s="12" customFormat="1" ht="12.75">
      <c r="A9" s="12" t="s">
        <v>19</v>
      </c>
      <c r="B9" s="12" t="s">
        <v>20</v>
      </c>
      <c r="C9" s="7">
        <f t="shared" si="0"/>
        <v>5793</v>
      </c>
      <c r="D9" s="19">
        <v>4448</v>
      </c>
      <c r="E9" s="19">
        <v>634</v>
      </c>
      <c r="F9" s="19">
        <v>223</v>
      </c>
      <c r="G9" s="19">
        <v>1</v>
      </c>
      <c r="H9" s="19">
        <v>1</v>
      </c>
      <c r="I9" s="19">
        <v>0</v>
      </c>
      <c r="J9" s="19">
        <v>0</v>
      </c>
      <c r="K9" s="19">
        <v>54</v>
      </c>
      <c r="L9" s="19">
        <v>425</v>
      </c>
      <c r="M9" s="19">
        <v>7</v>
      </c>
    </row>
    <row r="10" spans="1:13" s="12" customFormat="1" ht="12.75">
      <c r="A10" s="12" t="s">
        <v>19</v>
      </c>
      <c r="B10" s="12" t="s">
        <v>17</v>
      </c>
      <c r="C10" s="7">
        <f t="shared" si="0"/>
        <v>13747</v>
      </c>
      <c r="D10" s="19">
        <v>10557</v>
      </c>
      <c r="E10" s="19">
        <v>1933</v>
      </c>
      <c r="F10" s="19">
        <v>320</v>
      </c>
      <c r="G10" s="19">
        <v>2</v>
      </c>
      <c r="H10" s="19">
        <v>84</v>
      </c>
      <c r="I10" s="19">
        <v>0</v>
      </c>
      <c r="J10" s="19">
        <v>0</v>
      </c>
      <c r="K10" s="19">
        <v>298</v>
      </c>
      <c r="L10" s="19">
        <v>553</v>
      </c>
      <c r="M10" s="19">
        <v>0</v>
      </c>
    </row>
    <row r="11" spans="1:13" s="12" customFormat="1" ht="12.75">
      <c r="A11" s="12" t="s">
        <v>19</v>
      </c>
      <c r="B11" s="12" t="s">
        <v>21</v>
      </c>
      <c r="C11" s="7">
        <f t="shared" si="0"/>
        <v>1157</v>
      </c>
      <c r="D11" s="19">
        <v>918</v>
      </c>
      <c r="E11" s="19">
        <v>68</v>
      </c>
      <c r="F11" s="19">
        <v>32</v>
      </c>
      <c r="G11" s="19">
        <v>0</v>
      </c>
      <c r="H11" s="19">
        <v>1</v>
      </c>
      <c r="I11" s="19">
        <v>0</v>
      </c>
      <c r="J11" s="19">
        <v>0</v>
      </c>
      <c r="K11" s="19">
        <v>21</v>
      </c>
      <c r="L11" s="19">
        <v>117</v>
      </c>
      <c r="M11" s="19">
        <v>0</v>
      </c>
    </row>
    <row r="12" spans="1:13" s="16" customFormat="1" ht="12.75">
      <c r="A12" s="15" t="s">
        <v>22</v>
      </c>
      <c r="C12" s="11">
        <f t="shared" si="0"/>
        <v>20697</v>
      </c>
      <c r="D12" s="11">
        <f>+D9+D10+D11</f>
        <v>15923</v>
      </c>
      <c r="E12" s="11">
        <f aca="true" t="shared" si="2" ref="E12:M12">+E9+E10+E11</f>
        <v>2635</v>
      </c>
      <c r="F12" s="11">
        <f t="shared" si="2"/>
        <v>575</v>
      </c>
      <c r="G12" s="11">
        <f t="shared" si="2"/>
        <v>3</v>
      </c>
      <c r="H12" s="11">
        <f t="shared" si="2"/>
        <v>86</v>
      </c>
      <c r="I12" s="11">
        <f t="shared" si="2"/>
        <v>0</v>
      </c>
      <c r="J12" s="11">
        <f t="shared" si="2"/>
        <v>0</v>
      </c>
      <c r="K12" s="11">
        <f t="shared" si="2"/>
        <v>373</v>
      </c>
      <c r="L12" s="11">
        <f t="shared" si="2"/>
        <v>1095</v>
      </c>
      <c r="M12" s="11">
        <f t="shared" si="2"/>
        <v>7</v>
      </c>
    </row>
    <row r="13" spans="1:13" ht="12.75">
      <c r="A13" t="s">
        <v>23</v>
      </c>
      <c r="B13" t="s">
        <v>24</v>
      </c>
      <c r="C13" s="7">
        <f t="shared" si="0"/>
        <v>165</v>
      </c>
      <c r="D13" s="18">
        <v>0</v>
      </c>
      <c r="E13" s="18">
        <v>0</v>
      </c>
      <c r="F13" s="18">
        <v>5</v>
      </c>
      <c r="G13" s="18">
        <v>1</v>
      </c>
      <c r="H13" s="18">
        <v>0</v>
      </c>
      <c r="I13" s="18">
        <v>0</v>
      </c>
      <c r="J13" s="18">
        <v>0</v>
      </c>
      <c r="K13" s="18">
        <v>0</v>
      </c>
      <c r="L13" s="18">
        <v>159</v>
      </c>
      <c r="M13" s="18">
        <v>0</v>
      </c>
    </row>
    <row r="14" spans="1:13" ht="12.75">
      <c r="A14" t="s">
        <v>23</v>
      </c>
      <c r="B14" t="s">
        <v>25</v>
      </c>
      <c r="C14" s="7">
        <f t="shared" si="0"/>
        <v>3475</v>
      </c>
      <c r="D14" s="18">
        <v>2745</v>
      </c>
      <c r="E14" s="18">
        <v>371</v>
      </c>
      <c r="F14" s="18">
        <v>182</v>
      </c>
      <c r="G14" s="18">
        <v>2</v>
      </c>
      <c r="H14" s="18">
        <v>1</v>
      </c>
      <c r="I14" s="18">
        <v>0</v>
      </c>
      <c r="J14" s="18">
        <v>0</v>
      </c>
      <c r="K14" s="18">
        <v>48</v>
      </c>
      <c r="L14" s="18">
        <v>125</v>
      </c>
      <c r="M14" s="18">
        <v>1</v>
      </c>
    </row>
    <row r="15" spans="1:13" ht="12.75">
      <c r="A15" t="s">
        <v>23</v>
      </c>
      <c r="B15" t="s">
        <v>26</v>
      </c>
      <c r="C15" s="7">
        <f t="shared" si="0"/>
        <v>108</v>
      </c>
      <c r="D15" s="18">
        <v>0</v>
      </c>
      <c r="E15" s="18">
        <v>0</v>
      </c>
      <c r="F15" s="18">
        <v>0</v>
      </c>
      <c r="G15" s="18">
        <v>1</v>
      </c>
      <c r="H15" s="18">
        <v>0</v>
      </c>
      <c r="I15" s="18">
        <v>0</v>
      </c>
      <c r="J15" s="18">
        <v>0</v>
      </c>
      <c r="K15" s="18">
        <v>0</v>
      </c>
      <c r="L15" s="18">
        <v>107</v>
      </c>
      <c r="M15" s="18">
        <v>0</v>
      </c>
    </row>
    <row r="16" spans="1:13" ht="12.75">
      <c r="A16" t="s">
        <v>23</v>
      </c>
      <c r="B16" t="s">
        <v>17</v>
      </c>
      <c r="C16" s="7">
        <f t="shared" si="0"/>
        <v>32641</v>
      </c>
      <c r="D16" s="18">
        <v>27114</v>
      </c>
      <c r="E16" s="18">
        <v>3814</v>
      </c>
      <c r="F16" s="18">
        <v>297</v>
      </c>
      <c r="G16" s="18">
        <v>6</v>
      </c>
      <c r="H16" s="18">
        <v>167</v>
      </c>
      <c r="I16" s="18">
        <v>0</v>
      </c>
      <c r="J16" s="18">
        <v>0</v>
      </c>
      <c r="K16" s="18">
        <v>616</v>
      </c>
      <c r="L16" s="18">
        <v>627</v>
      </c>
      <c r="M16" s="18">
        <v>0</v>
      </c>
    </row>
    <row r="17" spans="1:13" ht="12.75">
      <c r="A17" t="s">
        <v>23</v>
      </c>
      <c r="B17" s="12" t="s">
        <v>27</v>
      </c>
      <c r="C17" s="6">
        <f t="shared" si="0"/>
        <v>2566</v>
      </c>
      <c r="D17" s="6">
        <v>2075</v>
      </c>
      <c r="E17" s="6">
        <v>400</v>
      </c>
      <c r="F17" s="6">
        <v>90</v>
      </c>
      <c r="G17" s="6">
        <v>0</v>
      </c>
      <c r="H17" s="6">
        <v>1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</row>
    <row r="18" spans="1:13" ht="12.75">
      <c r="A18" t="s">
        <v>23</v>
      </c>
      <c r="B18" t="s">
        <v>28</v>
      </c>
      <c r="C18" s="7">
        <f t="shared" si="0"/>
        <v>75</v>
      </c>
      <c r="D18" s="18">
        <v>0</v>
      </c>
      <c r="E18" s="18">
        <v>0</v>
      </c>
      <c r="F18" s="18">
        <v>0</v>
      </c>
      <c r="G18" s="18">
        <v>0</v>
      </c>
      <c r="H18" s="18">
        <v>0</v>
      </c>
      <c r="I18" s="18">
        <v>0</v>
      </c>
      <c r="J18" s="18">
        <v>0</v>
      </c>
      <c r="K18" s="18">
        <v>0</v>
      </c>
      <c r="L18" s="18">
        <v>75</v>
      </c>
      <c r="M18" s="18">
        <v>0</v>
      </c>
    </row>
    <row r="19" spans="1:13" ht="12.75">
      <c r="A19" t="s">
        <v>23</v>
      </c>
      <c r="B19" t="s">
        <v>29</v>
      </c>
      <c r="C19" s="7">
        <f t="shared" si="0"/>
        <v>936</v>
      </c>
      <c r="D19" s="18">
        <v>668</v>
      </c>
      <c r="E19" s="18">
        <v>107</v>
      </c>
      <c r="F19" s="18">
        <v>81</v>
      </c>
      <c r="G19" s="18">
        <v>0</v>
      </c>
      <c r="H19" s="18">
        <v>1</v>
      </c>
      <c r="I19" s="18">
        <v>0</v>
      </c>
      <c r="J19" s="18">
        <v>0</v>
      </c>
      <c r="K19" s="18">
        <v>8</v>
      </c>
      <c r="L19" s="18">
        <v>58</v>
      </c>
      <c r="M19" s="18">
        <v>13</v>
      </c>
    </row>
    <row r="20" spans="1:13" s="12" customFormat="1" ht="12.75">
      <c r="A20" s="12" t="s">
        <v>23</v>
      </c>
      <c r="B20" s="12" t="s">
        <v>30</v>
      </c>
      <c r="C20" s="7">
        <f t="shared" si="0"/>
        <v>1</v>
      </c>
      <c r="D20" s="7">
        <v>0</v>
      </c>
      <c r="E20" s="7">
        <v>1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</row>
    <row r="21" spans="1:13" s="16" customFormat="1" ht="12.75">
      <c r="A21" s="15" t="s">
        <v>31</v>
      </c>
      <c r="C21" s="11">
        <f t="shared" si="0"/>
        <v>39967</v>
      </c>
      <c r="D21" s="11">
        <f>+D13+D14+D15+D16+D17+D18+D19+D20</f>
        <v>32602</v>
      </c>
      <c r="E21" s="11">
        <f aca="true" t="shared" si="3" ref="E21:M21">+E13+E14+E15+E16+E17+E18+E19+E20</f>
        <v>4693</v>
      </c>
      <c r="F21" s="11">
        <f t="shared" si="3"/>
        <v>655</v>
      </c>
      <c r="G21" s="11">
        <f t="shared" si="3"/>
        <v>10</v>
      </c>
      <c r="H21" s="11">
        <f t="shared" si="3"/>
        <v>170</v>
      </c>
      <c r="I21" s="11">
        <f t="shared" si="3"/>
        <v>0</v>
      </c>
      <c r="J21" s="11">
        <f t="shared" si="3"/>
        <v>0</v>
      </c>
      <c r="K21" s="11">
        <f t="shared" si="3"/>
        <v>672</v>
      </c>
      <c r="L21" s="11">
        <f t="shared" si="3"/>
        <v>1151</v>
      </c>
      <c r="M21" s="11">
        <f t="shared" si="3"/>
        <v>14</v>
      </c>
    </row>
    <row r="22" spans="1:13" ht="12.75">
      <c r="A22" t="s">
        <v>32</v>
      </c>
      <c r="B22" t="s">
        <v>33</v>
      </c>
      <c r="C22" s="7">
        <f t="shared" si="0"/>
        <v>1876</v>
      </c>
      <c r="D22" s="18">
        <v>729</v>
      </c>
      <c r="E22" s="18">
        <v>163</v>
      </c>
      <c r="F22" s="18">
        <v>0</v>
      </c>
      <c r="G22" s="18">
        <v>0</v>
      </c>
      <c r="H22" s="18">
        <v>1</v>
      </c>
      <c r="I22" s="18">
        <v>0</v>
      </c>
      <c r="J22" s="18">
        <v>0</v>
      </c>
      <c r="K22" s="18">
        <v>0</v>
      </c>
      <c r="L22" s="18">
        <v>982</v>
      </c>
      <c r="M22" s="18">
        <v>1</v>
      </c>
    </row>
    <row r="23" spans="1:13" ht="12.75">
      <c r="A23" t="s">
        <v>32</v>
      </c>
      <c r="B23" t="s">
        <v>34</v>
      </c>
      <c r="C23" s="7">
        <f t="shared" si="0"/>
        <v>487</v>
      </c>
      <c r="D23" s="18">
        <v>0</v>
      </c>
      <c r="E23" s="18">
        <v>0</v>
      </c>
      <c r="F23" s="18">
        <v>0</v>
      </c>
      <c r="G23" s="18">
        <v>0</v>
      </c>
      <c r="H23" s="18">
        <v>0</v>
      </c>
      <c r="I23" s="18">
        <v>0</v>
      </c>
      <c r="J23" s="18">
        <v>0</v>
      </c>
      <c r="K23" s="18">
        <v>0</v>
      </c>
      <c r="L23" s="18">
        <v>487</v>
      </c>
      <c r="M23" s="18">
        <v>0</v>
      </c>
    </row>
    <row r="24" spans="1:13" ht="12.75">
      <c r="A24" t="s">
        <v>32</v>
      </c>
      <c r="B24" t="s">
        <v>17</v>
      </c>
      <c r="C24" s="7">
        <f t="shared" si="0"/>
        <v>76252</v>
      </c>
      <c r="D24" s="18">
        <v>62515</v>
      </c>
      <c r="E24" s="18">
        <v>8370</v>
      </c>
      <c r="F24" s="18">
        <v>1133</v>
      </c>
      <c r="G24" s="18">
        <v>12</v>
      </c>
      <c r="H24" s="18">
        <v>608</v>
      </c>
      <c r="I24" s="18">
        <v>0</v>
      </c>
      <c r="J24" s="18">
        <v>0</v>
      </c>
      <c r="K24" s="18">
        <v>1936</v>
      </c>
      <c r="L24" s="18">
        <v>1678</v>
      </c>
      <c r="M24" s="18">
        <v>0</v>
      </c>
    </row>
    <row r="25" spans="1:13" ht="12.75">
      <c r="A25" t="s">
        <v>32</v>
      </c>
      <c r="B25" t="s">
        <v>35</v>
      </c>
      <c r="C25" s="7">
        <f t="shared" si="0"/>
        <v>145</v>
      </c>
      <c r="D25" s="18">
        <v>0</v>
      </c>
      <c r="E25" s="18">
        <v>0</v>
      </c>
      <c r="F25" s="18">
        <v>0</v>
      </c>
      <c r="G25" s="18">
        <v>0</v>
      </c>
      <c r="H25" s="18">
        <v>0</v>
      </c>
      <c r="I25" s="18">
        <v>0</v>
      </c>
      <c r="J25" s="18">
        <v>0</v>
      </c>
      <c r="K25" s="18">
        <v>0</v>
      </c>
      <c r="L25" s="18">
        <v>145</v>
      </c>
      <c r="M25" s="18">
        <v>0</v>
      </c>
    </row>
    <row r="26" spans="1:13" s="12" customFormat="1" ht="12.75">
      <c r="A26" s="12" t="s">
        <v>32</v>
      </c>
      <c r="B26" s="12" t="s">
        <v>30</v>
      </c>
      <c r="C26" s="7">
        <f t="shared" si="0"/>
        <v>1</v>
      </c>
      <c r="D26" s="7">
        <v>0</v>
      </c>
      <c r="E26" s="7">
        <v>1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</row>
    <row r="27" spans="1:13" s="16" customFormat="1" ht="12.75">
      <c r="A27" s="15" t="s">
        <v>36</v>
      </c>
      <c r="C27" s="11">
        <f t="shared" si="0"/>
        <v>78761</v>
      </c>
      <c r="D27" s="11">
        <f>+D22+D23+D24+D25+D26</f>
        <v>63244</v>
      </c>
      <c r="E27" s="11">
        <f aca="true" t="shared" si="4" ref="E27:M27">+E22+E23+E24+E25+E26</f>
        <v>8534</v>
      </c>
      <c r="F27" s="11">
        <f t="shared" si="4"/>
        <v>1133</v>
      </c>
      <c r="G27" s="11">
        <f t="shared" si="4"/>
        <v>12</v>
      </c>
      <c r="H27" s="11">
        <f t="shared" si="4"/>
        <v>609</v>
      </c>
      <c r="I27" s="11">
        <f t="shared" si="4"/>
        <v>0</v>
      </c>
      <c r="J27" s="11">
        <f t="shared" si="4"/>
        <v>0</v>
      </c>
      <c r="K27" s="11">
        <f t="shared" si="4"/>
        <v>1936</v>
      </c>
      <c r="L27" s="11">
        <f t="shared" si="4"/>
        <v>3292</v>
      </c>
      <c r="M27" s="11">
        <f t="shared" si="4"/>
        <v>1</v>
      </c>
    </row>
    <row r="28" spans="1:13" ht="12.75">
      <c r="A28" t="s">
        <v>37</v>
      </c>
      <c r="B28" s="5" t="s">
        <v>38</v>
      </c>
      <c r="C28" s="6">
        <f t="shared" si="0"/>
        <v>0</v>
      </c>
      <c r="D28" s="6"/>
      <c r="E28" s="6"/>
      <c r="F28" s="6"/>
      <c r="G28" s="6"/>
      <c r="H28" s="6"/>
      <c r="I28" s="6"/>
      <c r="J28" s="6"/>
      <c r="K28" s="6"/>
      <c r="L28" s="6"/>
      <c r="M28" s="6"/>
    </row>
    <row r="29" spans="1:13" ht="12.75">
      <c r="A29" t="s">
        <v>37</v>
      </c>
      <c r="B29" s="5" t="s">
        <v>39</v>
      </c>
      <c r="C29" s="6">
        <f t="shared" si="0"/>
        <v>0</v>
      </c>
      <c r="D29" s="6"/>
      <c r="E29" s="6"/>
      <c r="F29" s="6"/>
      <c r="G29" s="6"/>
      <c r="H29" s="6"/>
      <c r="I29" s="6"/>
      <c r="J29" s="6"/>
      <c r="K29" s="6"/>
      <c r="L29" s="6"/>
      <c r="M29" s="6"/>
    </row>
    <row r="30" spans="1:13" ht="12.75">
      <c r="A30" t="s">
        <v>37</v>
      </c>
      <c r="B30" s="5" t="s">
        <v>40</v>
      </c>
      <c r="C30" s="6">
        <f t="shared" si="0"/>
        <v>0</v>
      </c>
      <c r="D30" s="6"/>
      <c r="E30" s="6"/>
      <c r="F30" s="6"/>
      <c r="G30" s="6"/>
      <c r="H30" s="6"/>
      <c r="I30" s="6"/>
      <c r="J30" s="6"/>
      <c r="K30" s="6"/>
      <c r="L30" s="6"/>
      <c r="M30" s="6"/>
    </row>
    <row r="31" spans="1:13" ht="12.75">
      <c r="A31" t="s">
        <v>37</v>
      </c>
      <c r="B31" t="s">
        <v>41</v>
      </c>
      <c r="C31" s="7">
        <f t="shared" si="0"/>
        <v>393</v>
      </c>
      <c r="D31" s="18">
        <v>279</v>
      </c>
      <c r="E31" s="18">
        <v>62</v>
      </c>
      <c r="F31" s="18">
        <v>0</v>
      </c>
      <c r="G31" s="18">
        <v>1</v>
      </c>
      <c r="H31" s="18">
        <v>1</v>
      </c>
      <c r="I31" s="18">
        <v>0</v>
      </c>
      <c r="J31" s="18">
        <v>0</v>
      </c>
      <c r="K31" s="18">
        <v>5</v>
      </c>
      <c r="L31" s="18">
        <v>44</v>
      </c>
      <c r="M31" s="18">
        <v>1</v>
      </c>
    </row>
    <row r="32" spans="1:13" ht="12.75">
      <c r="A32" t="s">
        <v>37</v>
      </c>
      <c r="B32" t="s">
        <v>42</v>
      </c>
      <c r="C32" s="7">
        <f t="shared" si="0"/>
        <v>1634</v>
      </c>
      <c r="D32" s="18">
        <v>1283</v>
      </c>
      <c r="E32" s="18">
        <v>133</v>
      </c>
      <c r="F32" s="18">
        <v>113</v>
      </c>
      <c r="G32" s="18">
        <v>1</v>
      </c>
      <c r="H32" s="18">
        <v>1</v>
      </c>
      <c r="I32" s="18">
        <v>0</v>
      </c>
      <c r="J32" s="18">
        <v>0</v>
      </c>
      <c r="K32" s="18">
        <v>18</v>
      </c>
      <c r="L32" s="18">
        <v>85</v>
      </c>
      <c r="M32" s="18">
        <v>0</v>
      </c>
    </row>
    <row r="33" spans="1:13" ht="12.75">
      <c r="A33" t="s">
        <v>37</v>
      </c>
      <c r="B33" t="s">
        <v>17</v>
      </c>
      <c r="C33" s="7">
        <f t="shared" si="0"/>
        <v>32677</v>
      </c>
      <c r="D33" s="18">
        <v>27959</v>
      </c>
      <c r="E33" s="18">
        <v>3188</v>
      </c>
      <c r="F33" s="18">
        <v>257</v>
      </c>
      <c r="G33" s="18">
        <v>9</v>
      </c>
      <c r="H33" s="18">
        <v>260</v>
      </c>
      <c r="I33" s="18">
        <v>0</v>
      </c>
      <c r="J33" s="18">
        <v>0</v>
      </c>
      <c r="K33" s="18">
        <v>582</v>
      </c>
      <c r="L33" s="18">
        <v>422</v>
      </c>
      <c r="M33" s="18">
        <v>0</v>
      </c>
    </row>
    <row r="34" spans="1:13" ht="12.75">
      <c r="A34" t="s">
        <v>37</v>
      </c>
      <c r="B34" s="5" t="s">
        <v>43</v>
      </c>
      <c r="C34" s="6">
        <f t="shared" si="0"/>
        <v>0</v>
      </c>
      <c r="D34" s="6"/>
      <c r="E34" s="6"/>
      <c r="F34" s="6"/>
      <c r="G34" s="6"/>
      <c r="H34" s="6"/>
      <c r="I34" s="6"/>
      <c r="J34" s="6"/>
      <c r="K34" s="6"/>
      <c r="L34" s="6"/>
      <c r="M34" s="6"/>
    </row>
    <row r="35" spans="1:13" ht="12.75">
      <c r="A35" t="s">
        <v>37</v>
      </c>
      <c r="B35" s="12" t="s">
        <v>44</v>
      </c>
      <c r="C35" s="7">
        <f t="shared" si="0"/>
        <v>777</v>
      </c>
      <c r="D35" s="18">
        <v>625</v>
      </c>
      <c r="E35" s="18">
        <v>112</v>
      </c>
      <c r="F35" s="18">
        <v>38</v>
      </c>
      <c r="G35" s="18">
        <v>1</v>
      </c>
      <c r="H35" s="18">
        <v>1</v>
      </c>
      <c r="I35" s="18">
        <v>0</v>
      </c>
      <c r="J35" s="18">
        <v>0</v>
      </c>
      <c r="K35" s="18">
        <v>0</v>
      </c>
      <c r="L35" s="18">
        <v>0</v>
      </c>
      <c r="M35" s="18">
        <v>0</v>
      </c>
    </row>
    <row r="36" spans="1:13" ht="12.75">
      <c r="A36" t="s">
        <v>37</v>
      </c>
      <c r="B36" t="s">
        <v>45</v>
      </c>
      <c r="C36" s="7">
        <f t="shared" si="0"/>
        <v>693</v>
      </c>
      <c r="D36" s="18">
        <v>552</v>
      </c>
      <c r="E36" s="18">
        <v>93</v>
      </c>
      <c r="F36" s="18">
        <v>0</v>
      </c>
      <c r="G36" s="18">
        <v>0</v>
      </c>
      <c r="H36" s="18">
        <v>1</v>
      </c>
      <c r="I36" s="18">
        <v>0</v>
      </c>
      <c r="J36" s="18">
        <v>0</v>
      </c>
      <c r="K36" s="18">
        <v>14</v>
      </c>
      <c r="L36" s="18">
        <v>33</v>
      </c>
      <c r="M36" s="18">
        <v>0</v>
      </c>
    </row>
    <row r="37" spans="1:13" s="12" customFormat="1" ht="12.75">
      <c r="A37" s="12" t="s">
        <v>37</v>
      </c>
      <c r="B37" s="12" t="s">
        <v>30</v>
      </c>
      <c r="C37" s="7">
        <f t="shared" si="0"/>
        <v>10</v>
      </c>
      <c r="D37" s="7">
        <v>0</v>
      </c>
      <c r="E37" s="7">
        <v>4</v>
      </c>
      <c r="F37" s="7">
        <v>6</v>
      </c>
      <c r="G37" s="7">
        <v>0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</row>
    <row r="38" spans="1:13" s="16" customFormat="1" ht="12.75">
      <c r="A38" s="15" t="s">
        <v>46</v>
      </c>
      <c r="C38" s="11">
        <f t="shared" si="0"/>
        <v>36184</v>
      </c>
      <c r="D38" s="11">
        <f>+D28+D29+D30+D31+D32+D33+D34+D35+D36+D37</f>
        <v>30698</v>
      </c>
      <c r="E38" s="11">
        <f aca="true" t="shared" si="5" ref="E38:M38">+E28+E29+E30+E31+E32+E33+E34+E35+E36+E37</f>
        <v>3592</v>
      </c>
      <c r="F38" s="11">
        <f t="shared" si="5"/>
        <v>414</v>
      </c>
      <c r="G38" s="11">
        <f t="shared" si="5"/>
        <v>12</v>
      </c>
      <c r="H38" s="11">
        <f t="shared" si="5"/>
        <v>264</v>
      </c>
      <c r="I38" s="11">
        <f t="shared" si="5"/>
        <v>0</v>
      </c>
      <c r="J38" s="11">
        <f t="shared" si="5"/>
        <v>0</v>
      </c>
      <c r="K38" s="11">
        <f t="shared" si="5"/>
        <v>619</v>
      </c>
      <c r="L38" s="11">
        <f t="shared" si="5"/>
        <v>584</v>
      </c>
      <c r="M38" s="11">
        <f t="shared" si="5"/>
        <v>1</v>
      </c>
    </row>
    <row r="39" spans="1:13" s="12" customFormat="1" ht="12.75">
      <c r="A39" s="12" t="s">
        <v>47</v>
      </c>
      <c r="B39" s="12" t="s">
        <v>48</v>
      </c>
      <c r="C39" s="7">
        <f t="shared" si="0"/>
        <v>786</v>
      </c>
      <c r="D39" s="19">
        <v>0</v>
      </c>
      <c r="E39" s="19">
        <v>0</v>
      </c>
      <c r="F39" s="19">
        <v>0</v>
      </c>
      <c r="G39" s="19">
        <v>0</v>
      </c>
      <c r="H39" s="19">
        <v>0</v>
      </c>
      <c r="I39" s="19">
        <v>0</v>
      </c>
      <c r="J39" s="19">
        <v>0</v>
      </c>
      <c r="K39" s="19">
        <v>0</v>
      </c>
      <c r="L39" s="19">
        <v>786</v>
      </c>
      <c r="M39" s="19">
        <v>0</v>
      </c>
    </row>
    <row r="40" spans="1:13" s="12" customFormat="1" ht="12.75">
      <c r="A40" s="12" t="s">
        <v>47</v>
      </c>
      <c r="B40" s="12" t="s">
        <v>17</v>
      </c>
      <c r="C40" s="7">
        <f t="shared" si="0"/>
        <v>7377</v>
      </c>
      <c r="D40" s="19">
        <v>6134</v>
      </c>
      <c r="E40" s="19">
        <v>446</v>
      </c>
      <c r="F40" s="19">
        <v>99</v>
      </c>
      <c r="G40" s="19">
        <v>2</v>
      </c>
      <c r="H40" s="19">
        <v>54</v>
      </c>
      <c r="I40" s="19">
        <v>0</v>
      </c>
      <c r="J40" s="19">
        <v>10</v>
      </c>
      <c r="K40" s="19">
        <v>224</v>
      </c>
      <c r="L40" s="19">
        <v>408</v>
      </c>
      <c r="M40" s="19">
        <v>0</v>
      </c>
    </row>
    <row r="41" spans="1:13" s="16" customFormat="1" ht="12.75">
      <c r="A41" s="15" t="s">
        <v>49</v>
      </c>
      <c r="C41" s="11">
        <f t="shared" si="0"/>
        <v>8163</v>
      </c>
      <c r="D41" s="11">
        <f>+D39+D40</f>
        <v>6134</v>
      </c>
      <c r="E41" s="11">
        <f aca="true" t="shared" si="6" ref="E41:M41">+E39+E40</f>
        <v>446</v>
      </c>
      <c r="F41" s="11">
        <f t="shared" si="6"/>
        <v>99</v>
      </c>
      <c r="G41" s="11">
        <f t="shared" si="6"/>
        <v>2</v>
      </c>
      <c r="H41" s="11">
        <f t="shared" si="6"/>
        <v>54</v>
      </c>
      <c r="I41" s="11">
        <f t="shared" si="6"/>
        <v>0</v>
      </c>
      <c r="J41" s="11">
        <f t="shared" si="6"/>
        <v>10</v>
      </c>
      <c r="K41" s="11">
        <f t="shared" si="6"/>
        <v>224</v>
      </c>
      <c r="L41" s="11">
        <f t="shared" si="6"/>
        <v>1194</v>
      </c>
      <c r="M41" s="11">
        <f t="shared" si="6"/>
        <v>0</v>
      </c>
    </row>
    <row r="42" spans="1:13" ht="12.75">
      <c r="A42" t="s">
        <v>50</v>
      </c>
      <c r="B42" s="5" t="s">
        <v>51</v>
      </c>
      <c r="C42" s="6">
        <f t="shared" si="0"/>
        <v>0</v>
      </c>
      <c r="D42" s="6"/>
      <c r="E42" s="6"/>
      <c r="F42" s="6"/>
      <c r="G42" s="6"/>
      <c r="H42" s="6"/>
      <c r="I42" s="6"/>
      <c r="J42" s="6"/>
      <c r="K42" s="6"/>
      <c r="L42" s="6"/>
      <c r="M42" s="6"/>
    </row>
    <row r="43" spans="1:13" ht="12.75">
      <c r="A43" t="s">
        <v>50</v>
      </c>
      <c r="B43" t="s">
        <v>52</v>
      </c>
      <c r="C43" s="7">
        <f t="shared" si="0"/>
        <v>460</v>
      </c>
      <c r="D43" s="18">
        <v>402</v>
      </c>
      <c r="E43" s="18">
        <v>57</v>
      </c>
      <c r="F43" s="18">
        <v>0</v>
      </c>
      <c r="G43" s="18">
        <v>0</v>
      </c>
      <c r="H43" s="18">
        <v>1</v>
      </c>
      <c r="I43" s="18">
        <v>0</v>
      </c>
      <c r="J43" s="18">
        <v>0</v>
      </c>
      <c r="K43" s="18">
        <v>0</v>
      </c>
      <c r="L43" s="18">
        <v>0</v>
      </c>
      <c r="M43" s="18">
        <v>0</v>
      </c>
    </row>
    <row r="44" spans="1:13" ht="12.75">
      <c r="A44" t="s">
        <v>50</v>
      </c>
      <c r="B44" t="s">
        <v>53</v>
      </c>
      <c r="C44" s="7">
        <f t="shared" si="0"/>
        <v>9262</v>
      </c>
      <c r="D44" s="18">
        <v>7677</v>
      </c>
      <c r="E44" s="18">
        <v>1169</v>
      </c>
      <c r="F44" s="18">
        <v>92</v>
      </c>
      <c r="G44" s="18">
        <v>2</v>
      </c>
      <c r="H44" s="18">
        <v>2</v>
      </c>
      <c r="I44" s="18">
        <v>0</v>
      </c>
      <c r="J44" s="18">
        <v>0</v>
      </c>
      <c r="K44" s="18">
        <v>37</v>
      </c>
      <c r="L44" s="18">
        <v>233</v>
      </c>
      <c r="M44" s="18">
        <v>50</v>
      </c>
    </row>
    <row r="45" spans="1:13" ht="12.75">
      <c r="A45" t="s">
        <v>50</v>
      </c>
      <c r="B45" s="12" t="s">
        <v>54</v>
      </c>
      <c r="C45" s="7">
        <f t="shared" si="0"/>
        <v>204</v>
      </c>
      <c r="D45" s="18">
        <v>197</v>
      </c>
      <c r="E45" s="18">
        <v>0</v>
      </c>
      <c r="F45" s="18">
        <v>0</v>
      </c>
      <c r="G45" s="18">
        <v>1</v>
      </c>
      <c r="H45" s="18">
        <v>1</v>
      </c>
      <c r="I45" s="18">
        <v>0</v>
      </c>
      <c r="J45" s="18">
        <v>0</v>
      </c>
      <c r="K45" s="18">
        <v>5</v>
      </c>
      <c r="L45" s="18">
        <v>0</v>
      </c>
      <c r="M45" s="18">
        <v>0</v>
      </c>
    </row>
    <row r="46" spans="1:13" ht="12.75">
      <c r="A46" t="s">
        <v>50</v>
      </c>
      <c r="B46" t="s">
        <v>55</v>
      </c>
      <c r="C46" s="7">
        <f t="shared" si="0"/>
        <v>4564</v>
      </c>
      <c r="D46" s="18">
        <v>3646</v>
      </c>
      <c r="E46" s="18">
        <v>633</v>
      </c>
      <c r="F46" s="18">
        <v>21</v>
      </c>
      <c r="G46" s="18">
        <v>1</v>
      </c>
      <c r="H46" s="18">
        <v>1</v>
      </c>
      <c r="I46" s="18">
        <v>0</v>
      </c>
      <c r="J46" s="18">
        <v>0</v>
      </c>
      <c r="K46" s="18">
        <v>51</v>
      </c>
      <c r="L46" s="18">
        <v>174</v>
      </c>
      <c r="M46" s="18">
        <v>37</v>
      </c>
    </row>
    <row r="47" spans="1:13" ht="12.75">
      <c r="A47" t="s">
        <v>50</v>
      </c>
      <c r="B47" t="s">
        <v>56</v>
      </c>
      <c r="C47" s="7">
        <f t="shared" si="0"/>
        <v>3176</v>
      </c>
      <c r="D47" s="18">
        <v>2472</v>
      </c>
      <c r="E47" s="18">
        <v>364</v>
      </c>
      <c r="F47" s="18">
        <v>121</v>
      </c>
      <c r="G47" s="18">
        <v>1</v>
      </c>
      <c r="H47" s="18">
        <v>1</v>
      </c>
      <c r="I47" s="18">
        <v>0</v>
      </c>
      <c r="J47" s="18">
        <v>0</v>
      </c>
      <c r="K47" s="18">
        <v>12</v>
      </c>
      <c r="L47" s="18">
        <v>195</v>
      </c>
      <c r="M47" s="18">
        <v>10</v>
      </c>
    </row>
    <row r="48" spans="1:13" ht="12.75">
      <c r="A48" t="s">
        <v>50</v>
      </c>
      <c r="B48" t="s">
        <v>57</v>
      </c>
      <c r="C48" s="7">
        <f t="shared" si="0"/>
        <v>3091</v>
      </c>
      <c r="D48" s="18">
        <v>2484</v>
      </c>
      <c r="E48" s="18">
        <v>327</v>
      </c>
      <c r="F48" s="18">
        <v>120</v>
      </c>
      <c r="G48" s="18">
        <v>1</v>
      </c>
      <c r="H48" s="18">
        <v>1</v>
      </c>
      <c r="I48" s="18">
        <v>0</v>
      </c>
      <c r="J48" s="18">
        <v>0</v>
      </c>
      <c r="K48" s="18">
        <v>44</v>
      </c>
      <c r="L48" s="18">
        <v>108</v>
      </c>
      <c r="M48" s="18">
        <v>6</v>
      </c>
    </row>
    <row r="49" spans="1:13" ht="12.75">
      <c r="A49" t="s">
        <v>50</v>
      </c>
      <c r="B49" t="s">
        <v>58</v>
      </c>
      <c r="C49" s="6">
        <f t="shared" si="0"/>
        <v>160</v>
      </c>
      <c r="D49" s="6">
        <v>0</v>
      </c>
      <c r="E49" s="6">
        <v>0</v>
      </c>
      <c r="F49" s="6">
        <v>0</v>
      </c>
      <c r="G49" s="6">
        <v>0</v>
      </c>
      <c r="H49" s="6">
        <v>0</v>
      </c>
      <c r="I49" s="6">
        <v>0</v>
      </c>
      <c r="J49" s="6">
        <v>0</v>
      </c>
      <c r="K49" s="6">
        <v>0</v>
      </c>
      <c r="L49" s="6">
        <v>160</v>
      </c>
      <c r="M49" s="6">
        <v>0</v>
      </c>
    </row>
    <row r="50" spans="1:13" ht="12.75">
      <c r="A50" t="s">
        <v>50</v>
      </c>
      <c r="B50" t="s">
        <v>59</v>
      </c>
      <c r="C50" s="7">
        <f t="shared" si="0"/>
        <v>36643</v>
      </c>
      <c r="D50" s="18">
        <v>31361</v>
      </c>
      <c r="E50" s="18">
        <v>3474</v>
      </c>
      <c r="F50" s="18">
        <v>1296</v>
      </c>
      <c r="G50" s="18">
        <v>4</v>
      </c>
      <c r="H50" s="18">
        <v>4</v>
      </c>
      <c r="I50" s="18">
        <v>0</v>
      </c>
      <c r="J50" s="18">
        <v>0</v>
      </c>
      <c r="K50" s="18">
        <v>309</v>
      </c>
      <c r="L50" s="18">
        <v>0</v>
      </c>
      <c r="M50" s="18">
        <v>195</v>
      </c>
    </row>
    <row r="51" spans="1:13" ht="12.75">
      <c r="A51" t="s">
        <v>50</v>
      </c>
      <c r="B51" t="s">
        <v>17</v>
      </c>
      <c r="C51" s="7">
        <f t="shared" si="0"/>
        <v>20202</v>
      </c>
      <c r="D51" s="18">
        <v>17134</v>
      </c>
      <c r="E51" s="18">
        <v>1819</v>
      </c>
      <c r="F51" s="18">
        <v>309</v>
      </c>
      <c r="G51" s="18">
        <v>6</v>
      </c>
      <c r="H51" s="18">
        <v>178</v>
      </c>
      <c r="I51" s="18">
        <v>0</v>
      </c>
      <c r="J51" s="18">
        <v>0</v>
      </c>
      <c r="K51" s="18">
        <v>485</v>
      </c>
      <c r="L51" s="18">
        <v>271</v>
      </c>
      <c r="M51" s="18">
        <v>0</v>
      </c>
    </row>
    <row r="52" spans="1:13" ht="12.75">
      <c r="A52" t="s">
        <v>50</v>
      </c>
      <c r="B52" t="s">
        <v>60</v>
      </c>
      <c r="C52" s="7">
        <f t="shared" si="0"/>
        <v>2209</v>
      </c>
      <c r="D52" s="18">
        <v>1823</v>
      </c>
      <c r="E52" s="18">
        <v>272</v>
      </c>
      <c r="F52" s="18">
        <v>9</v>
      </c>
      <c r="G52" s="18">
        <v>1</v>
      </c>
      <c r="H52" s="18">
        <v>1</v>
      </c>
      <c r="I52" s="18">
        <v>0</v>
      </c>
      <c r="J52" s="18">
        <v>0</v>
      </c>
      <c r="K52" s="18">
        <v>5</v>
      </c>
      <c r="L52" s="18">
        <v>92</v>
      </c>
      <c r="M52" s="18">
        <v>6</v>
      </c>
    </row>
    <row r="53" spans="1:13" ht="12.75">
      <c r="A53" t="s">
        <v>50</v>
      </c>
      <c r="B53" t="s">
        <v>61</v>
      </c>
      <c r="C53" s="7">
        <f t="shared" si="0"/>
        <v>3221</v>
      </c>
      <c r="D53" s="18">
        <v>2534</v>
      </c>
      <c r="E53" s="18">
        <v>278</v>
      </c>
      <c r="F53" s="18">
        <v>124</v>
      </c>
      <c r="G53" s="18">
        <v>1</v>
      </c>
      <c r="H53" s="18">
        <v>1</v>
      </c>
      <c r="I53" s="18">
        <v>0</v>
      </c>
      <c r="J53" s="18">
        <v>0</v>
      </c>
      <c r="K53" s="18">
        <v>22</v>
      </c>
      <c r="L53" s="18">
        <v>246</v>
      </c>
      <c r="M53" s="18">
        <v>15</v>
      </c>
    </row>
    <row r="54" spans="1:13" ht="12.75">
      <c r="A54" t="s">
        <v>50</v>
      </c>
      <c r="B54" t="s">
        <v>62</v>
      </c>
      <c r="C54" s="7">
        <f t="shared" si="0"/>
        <v>1588</v>
      </c>
      <c r="D54" s="18">
        <v>1232</v>
      </c>
      <c r="E54" s="18">
        <v>219</v>
      </c>
      <c r="F54" s="18">
        <v>13</v>
      </c>
      <c r="G54" s="18">
        <v>0</v>
      </c>
      <c r="H54" s="18">
        <v>1</v>
      </c>
      <c r="I54" s="18">
        <v>0</v>
      </c>
      <c r="J54" s="18">
        <v>0</v>
      </c>
      <c r="K54" s="18">
        <v>18</v>
      </c>
      <c r="L54" s="18">
        <v>88</v>
      </c>
      <c r="M54" s="18">
        <v>17</v>
      </c>
    </row>
    <row r="55" spans="1:13" ht="12.75">
      <c r="A55" t="s">
        <v>50</v>
      </c>
      <c r="B55" t="s">
        <v>63</v>
      </c>
      <c r="C55" s="7">
        <f t="shared" si="0"/>
        <v>1829</v>
      </c>
      <c r="D55" s="18">
        <v>1455</v>
      </c>
      <c r="E55" s="18">
        <v>184</v>
      </c>
      <c r="F55" s="18">
        <v>14</v>
      </c>
      <c r="G55" s="18">
        <v>1</v>
      </c>
      <c r="H55" s="18">
        <v>1</v>
      </c>
      <c r="I55" s="18">
        <v>0</v>
      </c>
      <c r="J55" s="18">
        <v>0</v>
      </c>
      <c r="K55" s="18">
        <v>46</v>
      </c>
      <c r="L55" s="18">
        <v>125</v>
      </c>
      <c r="M55" s="18">
        <v>3</v>
      </c>
    </row>
    <row r="56" spans="1:13" ht="12.75">
      <c r="A56" t="s">
        <v>50</v>
      </c>
      <c r="B56" t="s">
        <v>64</v>
      </c>
      <c r="C56" s="7">
        <f t="shared" si="0"/>
        <v>1910</v>
      </c>
      <c r="D56" s="18">
        <v>1572</v>
      </c>
      <c r="E56" s="18">
        <v>171</v>
      </c>
      <c r="F56" s="18">
        <v>0</v>
      </c>
      <c r="G56" s="18">
        <v>1</v>
      </c>
      <c r="H56" s="18">
        <v>1</v>
      </c>
      <c r="I56" s="18">
        <v>0</v>
      </c>
      <c r="J56" s="18">
        <v>0</v>
      </c>
      <c r="K56" s="18">
        <v>33</v>
      </c>
      <c r="L56" s="18">
        <v>128</v>
      </c>
      <c r="M56" s="18">
        <v>4</v>
      </c>
    </row>
    <row r="57" spans="1:13" ht="12.75">
      <c r="A57" t="s">
        <v>50</v>
      </c>
      <c r="B57" t="s">
        <v>65</v>
      </c>
      <c r="C57" s="7">
        <f t="shared" si="0"/>
        <v>1280</v>
      </c>
      <c r="D57" s="18">
        <v>824</v>
      </c>
      <c r="E57" s="18">
        <v>138</v>
      </c>
      <c r="F57" s="18">
        <v>12</v>
      </c>
      <c r="G57" s="18">
        <v>1</v>
      </c>
      <c r="H57" s="18">
        <v>1</v>
      </c>
      <c r="I57" s="18">
        <v>0</v>
      </c>
      <c r="J57" s="18">
        <v>0</v>
      </c>
      <c r="K57" s="18">
        <v>13</v>
      </c>
      <c r="L57" s="18">
        <v>279</v>
      </c>
      <c r="M57" s="18">
        <v>12</v>
      </c>
    </row>
    <row r="58" spans="1:13" ht="12.75">
      <c r="A58" t="s">
        <v>50</v>
      </c>
      <c r="B58" t="s">
        <v>66</v>
      </c>
      <c r="C58" s="7">
        <f t="shared" si="0"/>
        <v>910</v>
      </c>
      <c r="D58" s="18">
        <v>705</v>
      </c>
      <c r="E58" s="18">
        <v>76</v>
      </c>
      <c r="F58" s="18">
        <v>28</v>
      </c>
      <c r="G58" s="18">
        <v>0</v>
      </c>
      <c r="H58" s="18">
        <v>1</v>
      </c>
      <c r="I58" s="18">
        <v>0</v>
      </c>
      <c r="J58" s="18">
        <v>0</v>
      </c>
      <c r="K58" s="18">
        <v>19</v>
      </c>
      <c r="L58" s="18">
        <v>80</v>
      </c>
      <c r="M58" s="18">
        <v>1</v>
      </c>
    </row>
    <row r="59" spans="1:13" s="12" customFormat="1" ht="12.75">
      <c r="A59" s="12" t="s">
        <v>50</v>
      </c>
      <c r="B59" s="12" t="s">
        <v>30</v>
      </c>
      <c r="C59" s="7">
        <f t="shared" si="0"/>
        <v>12</v>
      </c>
      <c r="D59" s="7">
        <v>0</v>
      </c>
      <c r="E59" s="7">
        <v>4</v>
      </c>
      <c r="F59" s="7">
        <v>8</v>
      </c>
      <c r="G59" s="7">
        <v>0</v>
      </c>
      <c r="H59" s="7">
        <v>0</v>
      </c>
      <c r="I59" s="7">
        <v>0</v>
      </c>
      <c r="J59" s="7">
        <v>0</v>
      </c>
      <c r="K59" s="7">
        <v>0</v>
      </c>
      <c r="L59" s="7">
        <v>0</v>
      </c>
      <c r="M59" s="7">
        <v>0</v>
      </c>
    </row>
    <row r="60" spans="1:13" s="16" customFormat="1" ht="12.75">
      <c r="A60" s="15" t="s">
        <v>67</v>
      </c>
      <c r="C60" s="11">
        <f t="shared" si="0"/>
        <v>90721</v>
      </c>
      <c r="D60" s="11">
        <f>SUM(D42:D59)</f>
        <v>75518</v>
      </c>
      <c r="E60" s="11">
        <f aca="true" t="shared" si="7" ref="E60:M60">SUM(E42:E59)</f>
        <v>9185</v>
      </c>
      <c r="F60" s="11">
        <f t="shared" si="7"/>
        <v>2167</v>
      </c>
      <c r="G60" s="11">
        <f t="shared" si="7"/>
        <v>21</v>
      </c>
      <c r="H60" s="11">
        <f t="shared" si="7"/>
        <v>196</v>
      </c>
      <c r="I60" s="11">
        <f t="shared" si="7"/>
        <v>0</v>
      </c>
      <c r="J60" s="11">
        <f t="shared" si="7"/>
        <v>0</v>
      </c>
      <c r="K60" s="11">
        <f t="shared" si="7"/>
        <v>1099</v>
      </c>
      <c r="L60" s="11">
        <f t="shared" si="7"/>
        <v>2179</v>
      </c>
      <c r="M60" s="11">
        <f t="shared" si="7"/>
        <v>356</v>
      </c>
    </row>
    <row r="61" spans="1:13" ht="12.75">
      <c r="A61" t="s">
        <v>68</v>
      </c>
      <c r="B61" t="s">
        <v>69</v>
      </c>
      <c r="C61" s="7">
        <f t="shared" si="0"/>
        <v>9256</v>
      </c>
      <c r="D61" s="18">
        <v>7578</v>
      </c>
      <c r="E61" s="18">
        <v>562</v>
      </c>
      <c r="F61" s="18">
        <v>374</v>
      </c>
      <c r="G61" s="18">
        <v>1</v>
      </c>
      <c r="H61" s="18">
        <v>1</v>
      </c>
      <c r="I61" s="18">
        <v>0</v>
      </c>
      <c r="J61" s="18">
        <v>24</v>
      </c>
      <c r="K61" s="18">
        <v>67</v>
      </c>
      <c r="L61" s="18">
        <v>590</v>
      </c>
      <c r="M61" s="18">
        <v>59</v>
      </c>
    </row>
    <row r="62" spans="1:13" ht="12.75">
      <c r="A62" t="s">
        <v>68</v>
      </c>
      <c r="B62" t="s">
        <v>70</v>
      </c>
      <c r="C62" s="7">
        <f t="shared" si="0"/>
        <v>282</v>
      </c>
      <c r="D62" s="18">
        <v>197</v>
      </c>
      <c r="E62" s="18">
        <v>12</v>
      </c>
      <c r="F62" s="18">
        <v>5</v>
      </c>
      <c r="G62" s="18">
        <v>0</v>
      </c>
      <c r="H62" s="18">
        <v>1</v>
      </c>
      <c r="I62" s="18">
        <v>0</v>
      </c>
      <c r="J62" s="18">
        <v>0</v>
      </c>
      <c r="K62" s="18">
        <v>0</v>
      </c>
      <c r="L62" s="18">
        <v>67</v>
      </c>
      <c r="M62" s="18">
        <v>0</v>
      </c>
    </row>
    <row r="63" spans="1:13" ht="12.75">
      <c r="A63" t="s">
        <v>68</v>
      </c>
      <c r="B63" t="s">
        <v>71</v>
      </c>
      <c r="C63" s="7">
        <f t="shared" si="0"/>
        <v>306</v>
      </c>
      <c r="D63" s="18">
        <v>0</v>
      </c>
      <c r="E63" s="18">
        <v>0</v>
      </c>
      <c r="F63" s="18">
        <v>0</v>
      </c>
      <c r="G63" s="18">
        <v>0</v>
      </c>
      <c r="H63" s="18">
        <v>0</v>
      </c>
      <c r="I63" s="18">
        <v>0</v>
      </c>
      <c r="J63" s="18">
        <v>0</v>
      </c>
      <c r="K63" s="18">
        <v>0</v>
      </c>
      <c r="L63" s="18">
        <v>306</v>
      </c>
      <c r="M63" s="18">
        <v>0</v>
      </c>
    </row>
    <row r="64" spans="1:13" ht="12.75">
      <c r="A64" t="s">
        <v>68</v>
      </c>
      <c r="B64" t="s">
        <v>17</v>
      </c>
      <c r="C64" s="7">
        <f t="shared" si="0"/>
        <v>53075</v>
      </c>
      <c r="D64" s="18">
        <v>45841</v>
      </c>
      <c r="E64" s="18">
        <v>3479</v>
      </c>
      <c r="F64" s="18">
        <v>969</v>
      </c>
      <c r="G64" s="18">
        <v>21</v>
      </c>
      <c r="H64" s="18">
        <v>210</v>
      </c>
      <c r="I64" s="18">
        <v>0</v>
      </c>
      <c r="J64" s="18">
        <v>0</v>
      </c>
      <c r="K64" s="18">
        <v>1168</v>
      </c>
      <c r="L64" s="18">
        <v>1387</v>
      </c>
      <c r="M64" s="18">
        <v>0</v>
      </c>
    </row>
    <row r="65" spans="1:13" s="12" customFormat="1" ht="12.75">
      <c r="A65" s="12" t="s">
        <v>68</v>
      </c>
      <c r="B65" s="12" t="s">
        <v>30</v>
      </c>
      <c r="C65" s="7">
        <f t="shared" si="0"/>
        <v>2</v>
      </c>
      <c r="D65" s="7">
        <v>0</v>
      </c>
      <c r="E65" s="7">
        <v>0</v>
      </c>
      <c r="F65" s="7">
        <v>2</v>
      </c>
      <c r="G65" s="7">
        <v>0</v>
      </c>
      <c r="H65" s="7">
        <v>0</v>
      </c>
      <c r="I65" s="7">
        <v>0</v>
      </c>
      <c r="J65" s="7">
        <v>0</v>
      </c>
      <c r="K65" s="7">
        <v>0</v>
      </c>
      <c r="L65" s="7">
        <v>0</v>
      </c>
      <c r="M65" s="7">
        <v>0</v>
      </c>
    </row>
    <row r="66" spans="1:13" s="16" customFormat="1" ht="12.75">
      <c r="A66" s="15" t="s">
        <v>72</v>
      </c>
      <c r="C66" s="11">
        <f t="shared" si="0"/>
        <v>62921</v>
      </c>
      <c r="D66" s="11">
        <f>+D61+D62+D63+D64+D65</f>
        <v>53616</v>
      </c>
      <c r="E66" s="11">
        <f aca="true" t="shared" si="8" ref="E66:M66">+E61+E62+E63+E64+E65</f>
        <v>4053</v>
      </c>
      <c r="F66" s="11">
        <f t="shared" si="8"/>
        <v>1350</v>
      </c>
      <c r="G66" s="11">
        <f t="shared" si="8"/>
        <v>22</v>
      </c>
      <c r="H66" s="11">
        <f t="shared" si="8"/>
        <v>212</v>
      </c>
      <c r="I66" s="11">
        <f t="shared" si="8"/>
        <v>0</v>
      </c>
      <c r="J66" s="11">
        <f t="shared" si="8"/>
        <v>24</v>
      </c>
      <c r="K66" s="11">
        <f t="shared" si="8"/>
        <v>1235</v>
      </c>
      <c r="L66" s="11">
        <f t="shared" si="8"/>
        <v>2350</v>
      </c>
      <c r="M66" s="11">
        <f t="shared" si="8"/>
        <v>59</v>
      </c>
    </row>
    <row r="67" spans="1:13" ht="12.75">
      <c r="A67" t="s">
        <v>73</v>
      </c>
      <c r="B67" t="s">
        <v>17</v>
      </c>
      <c r="C67" s="7">
        <f t="shared" si="0"/>
        <v>31995</v>
      </c>
      <c r="D67" s="18">
        <v>26087</v>
      </c>
      <c r="E67" s="18">
        <v>3762</v>
      </c>
      <c r="F67" s="18">
        <v>824</v>
      </c>
      <c r="G67" s="18">
        <v>10</v>
      </c>
      <c r="H67" s="18">
        <v>267</v>
      </c>
      <c r="I67" s="18">
        <v>0</v>
      </c>
      <c r="J67" s="18">
        <v>0</v>
      </c>
      <c r="K67" s="18">
        <v>624</v>
      </c>
      <c r="L67" s="18">
        <v>421</v>
      </c>
      <c r="M67" s="18">
        <v>0</v>
      </c>
    </row>
    <row r="68" spans="1:13" ht="12.75">
      <c r="A68" t="s">
        <v>73</v>
      </c>
      <c r="B68" t="s">
        <v>74</v>
      </c>
      <c r="C68" s="7">
        <f t="shared" si="0"/>
        <v>60</v>
      </c>
      <c r="D68" s="18">
        <v>0</v>
      </c>
      <c r="E68" s="18">
        <v>0</v>
      </c>
      <c r="F68" s="18">
        <v>0</v>
      </c>
      <c r="G68" s="18">
        <v>0</v>
      </c>
      <c r="H68" s="18">
        <v>0</v>
      </c>
      <c r="I68" s="18">
        <v>0</v>
      </c>
      <c r="J68" s="18">
        <v>0</v>
      </c>
      <c r="K68" s="18">
        <v>0</v>
      </c>
      <c r="L68" s="18">
        <v>60</v>
      </c>
      <c r="M68" s="18">
        <v>0</v>
      </c>
    </row>
    <row r="69" spans="1:13" ht="12.75">
      <c r="A69" t="s">
        <v>73</v>
      </c>
      <c r="B69" t="s">
        <v>75</v>
      </c>
      <c r="C69" s="7">
        <f t="shared" si="0"/>
        <v>868</v>
      </c>
      <c r="D69" s="18">
        <v>0</v>
      </c>
      <c r="E69" s="18">
        <v>0</v>
      </c>
      <c r="F69" s="18">
        <v>89</v>
      </c>
      <c r="G69" s="18">
        <v>1</v>
      </c>
      <c r="H69" s="18">
        <v>1</v>
      </c>
      <c r="I69" s="18">
        <v>0</v>
      </c>
      <c r="J69" s="18">
        <v>0</v>
      </c>
      <c r="K69" s="18">
        <v>19</v>
      </c>
      <c r="L69" s="18">
        <v>758</v>
      </c>
      <c r="M69" s="18">
        <v>0</v>
      </c>
    </row>
    <row r="70" spans="1:13" s="12" customFormat="1" ht="12.75">
      <c r="A70" s="12" t="s">
        <v>73</v>
      </c>
      <c r="B70" s="12" t="s">
        <v>30</v>
      </c>
      <c r="C70" s="7">
        <f t="shared" si="0"/>
        <v>2</v>
      </c>
      <c r="D70" s="7">
        <v>0</v>
      </c>
      <c r="E70" s="7">
        <v>1</v>
      </c>
      <c r="F70" s="7">
        <v>1</v>
      </c>
      <c r="G70" s="7">
        <v>0</v>
      </c>
      <c r="H70" s="7">
        <v>0</v>
      </c>
      <c r="I70" s="7">
        <v>0</v>
      </c>
      <c r="J70" s="7">
        <v>0</v>
      </c>
      <c r="K70" s="7">
        <v>0</v>
      </c>
      <c r="L70" s="7">
        <v>0</v>
      </c>
      <c r="M70" s="7">
        <v>0</v>
      </c>
    </row>
    <row r="71" spans="1:13" s="16" customFormat="1" ht="12.75">
      <c r="A71" s="15" t="s">
        <v>76</v>
      </c>
      <c r="C71" s="11">
        <f t="shared" si="0"/>
        <v>32925</v>
      </c>
      <c r="D71" s="11">
        <f>+D67+D68+D69+D70</f>
        <v>26087</v>
      </c>
      <c r="E71" s="11">
        <f aca="true" t="shared" si="9" ref="E71:M71">+E67+E68+E69+E70</f>
        <v>3763</v>
      </c>
      <c r="F71" s="11">
        <f t="shared" si="9"/>
        <v>914</v>
      </c>
      <c r="G71" s="11">
        <f t="shared" si="9"/>
        <v>11</v>
      </c>
      <c r="H71" s="11">
        <f t="shared" si="9"/>
        <v>268</v>
      </c>
      <c r="I71" s="11">
        <f t="shared" si="9"/>
        <v>0</v>
      </c>
      <c r="J71" s="11">
        <f t="shared" si="9"/>
        <v>0</v>
      </c>
      <c r="K71" s="11">
        <f t="shared" si="9"/>
        <v>643</v>
      </c>
      <c r="L71" s="11">
        <f t="shared" si="9"/>
        <v>1239</v>
      </c>
      <c r="M71" s="11">
        <f t="shared" si="9"/>
        <v>0</v>
      </c>
    </row>
    <row r="72" spans="1:13" ht="12.75">
      <c r="A72" t="s">
        <v>77</v>
      </c>
      <c r="B72" t="s">
        <v>17</v>
      </c>
      <c r="C72" s="7">
        <f t="shared" si="0"/>
        <v>231354</v>
      </c>
      <c r="D72" s="18">
        <v>205210</v>
      </c>
      <c r="E72" s="18">
        <v>18570</v>
      </c>
      <c r="F72" s="18">
        <v>3109</v>
      </c>
      <c r="G72" s="18">
        <v>30</v>
      </c>
      <c r="H72" s="18">
        <v>567</v>
      </c>
      <c r="I72" s="18">
        <v>0</v>
      </c>
      <c r="J72" s="18">
        <v>0</v>
      </c>
      <c r="K72" s="18">
        <v>3039</v>
      </c>
      <c r="L72" s="18">
        <v>829</v>
      </c>
      <c r="M72" s="18">
        <v>0</v>
      </c>
    </row>
    <row r="73" spans="1:13" s="12" customFormat="1" ht="12.75">
      <c r="A73" s="12" t="s">
        <v>77</v>
      </c>
      <c r="B73" s="12" t="s">
        <v>30</v>
      </c>
      <c r="C73" s="7">
        <f aca="true" t="shared" si="10" ref="C73:C123">SUM(D73:M73)</f>
        <v>13</v>
      </c>
      <c r="D73" s="7">
        <v>0</v>
      </c>
      <c r="E73" s="7">
        <v>6</v>
      </c>
      <c r="F73" s="7">
        <v>7</v>
      </c>
      <c r="G73" s="7">
        <v>0</v>
      </c>
      <c r="H73" s="7">
        <v>0</v>
      </c>
      <c r="I73" s="7">
        <v>0</v>
      </c>
      <c r="J73" s="7">
        <v>0</v>
      </c>
      <c r="K73" s="7">
        <v>0</v>
      </c>
      <c r="L73" s="7">
        <v>0</v>
      </c>
      <c r="M73" s="7">
        <v>0</v>
      </c>
    </row>
    <row r="74" spans="1:13" s="16" customFormat="1" ht="12.75">
      <c r="A74" s="15" t="s">
        <v>78</v>
      </c>
      <c r="C74" s="11">
        <f t="shared" si="10"/>
        <v>231367</v>
      </c>
      <c r="D74" s="11">
        <f>+D72+D73</f>
        <v>205210</v>
      </c>
      <c r="E74" s="11">
        <f aca="true" t="shared" si="11" ref="E74:M74">+E72+E73</f>
        <v>18576</v>
      </c>
      <c r="F74" s="11">
        <f t="shared" si="11"/>
        <v>3116</v>
      </c>
      <c r="G74" s="11">
        <f t="shared" si="11"/>
        <v>30</v>
      </c>
      <c r="H74" s="11">
        <f t="shared" si="11"/>
        <v>567</v>
      </c>
      <c r="I74" s="11">
        <f t="shared" si="11"/>
        <v>0</v>
      </c>
      <c r="J74" s="11">
        <f t="shared" si="11"/>
        <v>0</v>
      </c>
      <c r="K74" s="11">
        <f t="shared" si="11"/>
        <v>3039</v>
      </c>
      <c r="L74" s="11">
        <f t="shared" si="11"/>
        <v>829</v>
      </c>
      <c r="M74" s="11">
        <f t="shared" si="11"/>
        <v>0</v>
      </c>
    </row>
    <row r="75" spans="1:13" ht="12.75">
      <c r="A75" t="s">
        <v>79</v>
      </c>
      <c r="B75" t="s">
        <v>80</v>
      </c>
      <c r="C75" s="7">
        <f t="shared" si="10"/>
        <v>792</v>
      </c>
      <c r="D75" s="18">
        <v>566</v>
      </c>
      <c r="E75" s="18">
        <v>96</v>
      </c>
      <c r="F75" s="18">
        <v>7</v>
      </c>
      <c r="G75" s="18">
        <v>1</v>
      </c>
      <c r="H75" s="18">
        <v>1</v>
      </c>
      <c r="I75" s="18">
        <v>0</v>
      </c>
      <c r="J75" s="18">
        <v>0</v>
      </c>
      <c r="K75" s="18">
        <v>11</v>
      </c>
      <c r="L75" s="18">
        <v>95</v>
      </c>
      <c r="M75" s="18">
        <v>15</v>
      </c>
    </row>
    <row r="76" spans="1:13" ht="12.75">
      <c r="A76" t="s">
        <v>79</v>
      </c>
      <c r="B76" s="12" t="s">
        <v>81</v>
      </c>
      <c r="C76" s="7">
        <f t="shared" si="10"/>
        <v>415</v>
      </c>
      <c r="D76" s="18">
        <v>406</v>
      </c>
      <c r="E76" s="18">
        <v>0</v>
      </c>
      <c r="F76" s="18">
        <v>6</v>
      </c>
      <c r="G76" s="18">
        <v>1</v>
      </c>
      <c r="H76" s="18">
        <v>1</v>
      </c>
      <c r="I76" s="18">
        <v>0</v>
      </c>
      <c r="J76" s="18">
        <v>0</v>
      </c>
      <c r="K76" s="18">
        <v>1</v>
      </c>
      <c r="L76" s="18">
        <v>0</v>
      </c>
      <c r="M76" s="18">
        <v>0</v>
      </c>
    </row>
    <row r="77" spans="1:13" ht="12.75">
      <c r="A77" t="s">
        <v>79</v>
      </c>
      <c r="B77" t="s">
        <v>17</v>
      </c>
      <c r="C77" s="7">
        <f t="shared" si="10"/>
        <v>48931</v>
      </c>
      <c r="D77" s="18">
        <v>36828</v>
      </c>
      <c r="E77" s="18">
        <v>4637</v>
      </c>
      <c r="F77" s="18">
        <v>2092</v>
      </c>
      <c r="G77" s="18">
        <v>19</v>
      </c>
      <c r="H77" s="18">
        <v>317</v>
      </c>
      <c r="I77" s="18">
        <v>0</v>
      </c>
      <c r="J77" s="18">
        <v>1</v>
      </c>
      <c r="K77" s="18">
        <v>1167</v>
      </c>
      <c r="L77" s="18">
        <v>3870</v>
      </c>
      <c r="M77" s="18">
        <v>0</v>
      </c>
    </row>
    <row r="78" spans="1:13" s="12" customFormat="1" ht="12.75">
      <c r="A78" s="12" t="s">
        <v>79</v>
      </c>
      <c r="B78" s="12" t="s">
        <v>30</v>
      </c>
      <c r="C78" s="7">
        <f t="shared" si="10"/>
        <v>3</v>
      </c>
      <c r="D78" s="7">
        <v>0</v>
      </c>
      <c r="E78" s="7">
        <v>1</v>
      </c>
      <c r="F78" s="7">
        <v>2</v>
      </c>
      <c r="G78" s="7">
        <v>0</v>
      </c>
      <c r="H78" s="7">
        <v>0</v>
      </c>
      <c r="I78" s="7">
        <v>0</v>
      </c>
      <c r="J78" s="7">
        <v>0</v>
      </c>
      <c r="K78" s="7">
        <v>0</v>
      </c>
      <c r="L78" s="7">
        <v>0</v>
      </c>
      <c r="M78" s="7">
        <v>0</v>
      </c>
    </row>
    <row r="79" spans="1:13" s="16" customFormat="1" ht="12.75">
      <c r="A79" s="15" t="s">
        <v>82</v>
      </c>
      <c r="C79" s="11">
        <f t="shared" si="10"/>
        <v>50141</v>
      </c>
      <c r="D79" s="11">
        <f>+D75+D76+D77+D78</f>
        <v>37800</v>
      </c>
      <c r="E79" s="11">
        <f aca="true" t="shared" si="12" ref="E79:M79">+E75+E76+E77+E78</f>
        <v>4734</v>
      </c>
      <c r="F79" s="11">
        <f t="shared" si="12"/>
        <v>2107</v>
      </c>
      <c r="G79" s="11">
        <f t="shared" si="12"/>
        <v>21</v>
      </c>
      <c r="H79" s="11">
        <f t="shared" si="12"/>
        <v>319</v>
      </c>
      <c r="I79" s="11">
        <f t="shared" si="12"/>
        <v>0</v>
      </c>
      <c r="J79" s="11">
        <f t="shared" si="12"/>
        <v>1</v>
      </c>
      <c r="K79" s="11">
        <f t="shared" si="12"/>
        <v>1179</v>
      </c>
      <c r="L79" s="11">
        <f t="shared" si="12"/>
        <v>3965</v>
      </c>
      <c r="M79" s="11">
        <f t="shared" si="12"/>
        <v>15</v>
      </c>
    </row>
    <row r="80" spans="1:13" ht="12.75">
      <c r="A80" t="s">
        <v>83</v>
      </c>
      <c r="B80" s="5" t="s">
        <v>84</v>
      </c>
      <c r="C80" s="6">
        <f t="shared" si="10"/>
        <v>470</v>
      </c>
      <c r="D80" s="6">
        <v>383</v>
      </c>
      <c r="E80" s="6">
        <v>30</v>
      </c>
      <c r="F80" s="6">
        <v>56</v>
      </c>
      <c r="G80" s="6">
        <v>0</v>
      </c>
      <c r="H80" s="6">
        <v>1</v>
      </c>
      <c r="I80" s="6">
        <v>0</v>
      </c>
      <c r="J80" s="6">
        <v>0</v>
      </c>
      <c r="K80" s="6">
        <v>0</v>
      </c>
      <c r="L80" s="6">
        <v>0</v>
      </c>
      <c r="M80" s="6">
        <v>0</v>
      </c>
    </row>
    <row r="81" spans="1:13" ht="12.75">
      <c r="A81" t="s">
        <v>83</v>
      </c>
      <c r="B81" t="s">
        <v>85</v>
      </c>
      <c r="C81" s="7">
        <f t="shared" si="10"/>
        <v>920</v>
      </c>
      <c r="D81" s="18">
        <v>840</v>
      </c>
      <c r="E81" s="18">
        <v>79</v>
      </c>
      <c r="F81" s="18">
        <v>0</v>
      </c>
      <c r="G81" s="18">
        <v>0</v>
      </c>
      <c r="H81" s="18">
        <v>1</v>
      </c>
      <c r="I81" s="18">
        <v>0</v>
      </c>
      <c r="J81" s="18">
        <v>0</v>
      </c>
      <c r="K81" s="18">
        <v>0</v>
      </c>
      <c r="L81" s="18">
        <v>0</v>
      </c>
      <c r="M81" s="18">
        <v>0</v>
      </c>
    </row>
    <row r="82" spans="1:13" ht="12.75">
      <c r="A82" t="s">
        <v>83</v>
      </c>
      <c r="B82" t="s">
        <v>86</v>
      </c>
      <c r="C82" s="7">
        <f t="shared" si="10"/>
        <v>177</v>
      </c>
      <c r="D82" s="18">
        <v>122</v>
      </c>
      <c r="E82" s="18">
        <v>31</v>
      </c>
      <c r="F82" s="18">
        <v>6</v>
      </c>
      <c r="G82" s="18">
        <v>0</v>
      </c>
      <c r="H82" s="18">
        <v>1</v>
      </c>
      <c r="I82" s="18">
        <v>0</v>
      </c>
      <c r="J82" s="18">
        <v>0</v>
      </c>
      <c r="K82" s="18">
        <v>2</v>
      </c>
      <c r="L82" s="18">
        <v>9</v>
      </c>
      <c r="M82" s="18">
        <v>6</v>
      </c>
    </row>
    <row r="83" spans="1:13" ht="12.75">
      <c r="A83" t="s">
        <v>83</v>
      </c>
      <c r="B83" t="s">
        <v>17</v>
      </c>
      <c r="C83" s="7">
        <f t="shared" si="10"/>
        <v>485658</v>
      </c>
      <c r="D83" s="18">
        <v>427188</v>
      </c>
      <c r="E83" s="18">
        <v>45773</v>
      </c>
      <c r="F83" s="18">
        <v>5326</v>
      </c>
      <c r="G83" s="18">
        <v>23</v>
      </c>
      <c r="H83" s="18">
        <v>3106</v>
      </c>
      <c r="I83" s="18">
        <v>0</v>
      </c>
      <c r="J83" s="18">
        <v>0</v>
      </c>
      <c r="K83" s="18">
        <v>3547</v>
      </c>
      <c r="L83" s="18">
        <v>695</v>
      </c>
      <c r="M83" s="18">
        <v>0</v>
      </c>
    </row>
    <row r="84" spans="1:13" ht="12.75">
      <c r="A84" t="s">
        <v>83</v>
      </c>
      <c r="B84" t="s">
        <v>87</v>
      </c>
      <c r="C84" s="7">
        <f t="shared" si="10"/>
        <v>26114</v>
      </c>
      <c r="D84" s="18">
        <v>23492</v>
      </c>
      <c r="E84" s="18">
        <v>1550</v>
      </c>
      <c r="F84" s="18">
        <v>767</v>
      </c>
      <c r="G84" s="18">
        <v>1</v>
      </c>
      <c r="H84" s="18">
        <v>1</v>
      </c>
      <c r="I84" s="18">
        <v>0</v>
      </c>
      <c r="J84" s="18">
        <v>0</v>
      </c>
      <c r="K84" s="18">
        <v>203</v>
      </c>
      <c r="L84" s="18">
        <v>34</v>
      </c>
      <c r="M84" s="18">
        <v>66</v>
      </c>
    </row>
    <row r="85" spans="1:13" ht="12.75">
      <c r="A85" t="s">
        <v>83</v>
      </c>
      <c r="B85" t="s">
        <v>88</v>
      </c>
      <c r="C85" s="7">
        <f t="shared" si="10"/>
        <v>1538</v>
      </c>
      <c r="D85" s="18">
        <v>1130</v>
      </c>
      <c r="E85" s="18">
        <v>151</v>
      </c>
      <c r="F85" s="18">
        <v>14</v>
      </c>
      <c r="G85" s="18">
        <v>0</v>
      </c>
      <c r="H85" s="18">
        <v>1</v>
      </c>
      <c r="I85" s="18">
        <v>0</v>
      </c>
      <c r="J85" s="18">
        <v>62</v>
      </c>
      <c r="K85" s="18">
        <v>27</v>
      </c>
      <c r="L85" s="18">
        <v>153</v>
      </c>
      <c r="M85" s="18">
        <v>0</v>
      </c>
    </row>
    <row r="86" spans="1:13" ht="12.75">
      <c r="A86" t="s">
        <v>83</v>
      </c>
      <c r="B86" t="s">
        <v>89</v>
      </c>
      <c r="C86" s="7">
        <f t="shared" si="10"/>
        <v>2096</v>
      </c>
      <c r="D86" s="18">
        <v>1709</v>
      </c>
      <c r="E86" s="18">
        <v>297</v>
      </c>
      <c r="F86" s="18">
        <v>28</v>
      </c>
      <c r="G86" s="18">
        <v>1</v>
      </c>
      <c r="H86" s="18">
        <v>1</v>
      </c>
      <c r="I86" s="18">
        <v>0</v>
      </c>
      <c r="J86" s="18">
        <v>0</v>
      </c>
      <c r="K86" s="18">
        <v>24</v>
      </c>
      <c r="L86" s="18">
        <v>36</v>
      </c>
      <c r="M86" s="18">
        <v>0</v>
      </c>
    </row>
    <row r="87" spans="1:13" ht="12.75">
      <c r="A87" t="s">
        <v>83</v>
      </c>
      <c r="B87" t="s">
        <v>90</v>
      </c>
      <c r="C87" s="7">
        <f t="shared" si="10"/>
        <v>5261</v>
      </c>
      <c r="D87" s="18">
        <v>4870</v>
      </c>
      <c r="E87" s="18">
        <v>325</v>
      </c>
      <c r="F87" s="18">
        <v>21</v>
      </c>
      <c r="G87" s="18">
        <v>1</v>
      </c>
      <c r="H87" s="18">
        <v>1</v>
      </c>
      <c r="I87" s="18">
        <v>0</v>
      </c>
      <c r="J87" s="18">
        <v>0</v>
      </c>
      <c r="K87" s="18">
        <v>42</v>
      </c>
      <c r="L87" s="18">
        <v>0</v>
      </c>
      <c r="M87" s="18">
        <v>1</v>
      </c>
    </row>
    <row r="88" spans="1:13" s="12" customFormat="1" ht="12.75">
      <c r="A88" s="12" t="s">
        <v>83</v>
      </c>
      <c r="B88" s="12" t="s">
        <v>30</v>
      </c>
      <c r="C88" s="7">
        <f t="shared" si="10"/>
        <v>33</v>
      </c>
      <c r="D88" s="7">
        <v>0</v>
      </c>
      <c r="E88" s="7">
        <v>16</v>
      </c>
      <c r="F88" s="7">
        <v>17</v>
      </c>
      <c r="G88" s="7">
        <v>0</v>
      </c>
      <c r="H88" s="7">
        <v>0</v>
      </c>
      <c r="I88" s="7">
        <v>0</v>
      </c>
      <c r="J88" s="7">
        <v>0</v>
      </c>
      <c r="K88" s="7">
        <v>0</v>
      </c>
      <c r="L88" s="7">
        <v>0</v>
      </c>
      <c r="M88" s="7">
        <v>0</v>
      </c>
    </row>
    <row r="89" spans="1:13" s="16" customFormat="1" ht="12.75">
      <c r="A89" s="15" t="s">
        <v>91</v>
      </c>
      <c r="C89" s="11">
        <f t="shared" si="10"/>
        <v>522267</v>
      </c>
      <c r="D89" s="11">
        <f>+D80+D81+D82+D83+D84+D85+D86+D87+D88</f>
        <v>459734</v>
      </c>
      <c r="E89" s="11">
        <f aca="true" t="shared" si="13" ref="E89:M89">+E80+E81+E82+E83+E84+E85+E86+E87+E88</f>
        <v>48252</v>
      </c>
      <c r="F89" s="11">
        <f t="shared" si="13"/>
        <v>6235</v>
      </c>
      <c r="G89" s="11">
        <f t="shared" si="13"/>
        <v>26</v>
      </c>
      <c r="H89" s="11">
        <f t="shared" si="13"/>
        <v>3113</v>
      </c>
      <c r="I89" s="11">
        <f t="shared" si="13"/>
        <v>0</v>
      </c>
      <c r="J89" s="11">
        <f t="shared" si="13"/>
        <v>62</v>
      </c>
      <c r="K89" s="11">
        <f t="shared" si="13"/>
        <v>3845</v>
      </c>
      <c r="L89" s="11">
        <f t="shared" si="13"/>
        <v>927</v>
      </c>
      <c r="M89" s="11">
        <f t="shared" si="13"/>
        <v>73</v>
      </c>
    </row>
    <row r="90" spans="1:13" ht="12.75">
      <c r="A90" t="s">
        <v>92</v>
      </c>
      <c r="B90" t="s">
        <v>17</v>
      </c>
      <c r="C90" s="7">
        <f t="shared" si="10"/>
        <v>28806</v>
      </c>
      <c r="D90" s="18">
        <v>22261</v>
      </c>
      <c r="E90" s="18">
        <v>3073</v>
      </c>
      <c r="F90" s="18">
        <v>457</v>
      </c>
      <c r="G90" s="18">
        <v>2</v>
      </c>
      <c r="H90" s="18">
        <v>222</v>
      </c>
      <c r="I90" s="18">
        <v>0</v>
      </c>
      <c r="J90" s="18">
        <v>0</v>
      </c>
      <c r="K90" s="18">
        <v>910</v>
      </c>
      <c r="L90" s="18">
        <v>1881</v>
      </c>
      <c r="M90" s="18">
        <v>0</v>
      </c>
    </row>
    <row r="91" spans="1:13" ht="12.75">
      <c r="A91" t="s">
        <v>92</v>
      </c>
      <c r="B91" s="5" t="s">
        <v>93</v>
      </c>
      <c r="C91" s="6">
        <f t="shared" si="10"/>
        <v>0</v>
      </c>
      <c r="D91" s="6"/>
      <c r="E91" s="6"/>
      <c r="F91" s="6"/>
      <c r="G91" s="6"/>
      <c r="H91" s="6"/>
      <c r="I91" s="6"/>
      <c r="J91" s="6"/>
      <c r="K91" s="6"/>
      <c r="L91" s="6"/>
      <c r="M91" s="6"/>
    </row>
    <row r="92" spans="1:13" s="17" customFormat="1" ht="12.75">
      <c r="A92" s="4" t="s">
        <v>94</v>
      </c>
      <c r="C92" s="3">
        <f t="shared" si="10"/>
        <v>28806</v>
      </c>
      <c r="D92" s="3">
        <f>+D90+D91</f>
        <v>22261</v>
      </c>
      <c r="E92" s="3">
        <f aca="true" t="shared" si="14" ref="E92:M92">+E90+E91</f>
        <v>3073</v>
      </c>
      <c r="F92" s="3">
        <f t="shared" si="14"/>
        <v>457</v>
      </c>
      <c r="G92" s="3">
        <f t="shared" si="14"/>
        <v>2</v>
      </c>
      <c r="H92" s="3">
        <f t="shared" si="14"/>
        <v>222</v>
      </c>
      <c r="I92" s="3">
        <f t="shared" si="14"/>
        <v>0</v>
      </c>
      <c r="J92" s="3">
        <f t="shared" si="14"/>
        <v>0</v>
      </c>
      <c r="K92" s="3">
        <f t="shared" si="14"/>
        <v>910</v>
      </c>
      <c r="L92" s="3">
        <f t="shared" si="14"/>
        <v>1881</v>
      </c>
      <c r="M92" s="3">
        <f t="shared" si="14"/>
        <v>0</v>
      </c>
    </row>
    <row r="93" spans="1:13" ht="12.75">
      <c r="A93" t="s">
        <v>95</v>
      </c>
      <c r="B93" t="s">
        <v>17</v>
      </c>
      <c r="C93" s="7">
        <f t="shared" si="10"/>
        <v>12055</v>
      </c>
      <c r="D93" s="18">
        <v>9867</v>
      </c>
      <c r="E93" s="18">
        <v>1018</v>
      </c>
      <c r="F93" s="18">
        <v>191</v>
      </c>
      <c r="G93" s="18">
        <v>2</v>
      </c>
      <c r="H93" s="18">
        <v>59</v>
      </c>
      <c r="I93" s="18">
        <v>0</v>
      </c>
      <c r="J93" s="18">
        <v>43</v>
      </c>
      <c r="K93" s="18">
        <v>302</v>
      </c>
      <c r="L93" s="18">
        <v>573</v>
      </c>
      <c r="M93" s="18">
        <v>0</v>
      </c>
    </row>
    <row r="94" spans="1:13" ht="12.75">
      <c r="A94" t="s">
        <v>95</v>
      </c>
      <c r="B94" t="s">
        <v>96</v>
      </c>
      <c r="C94" s="7">
        <f t="shared" si="10"/>
        <v>1004</v>
      </c>
      <c r="D94" s="18">
        <v>382</v>
      </c>
      <c r="E94" s="18">
        <v>60</v>
      </c>
      <c r="F94" s="18">
        <v>9</v>
      </c>
      <c r="G94" s="18">
        <v>0</v>
      </c>
      <c r="H94" s="18">
        <v>5</v>
      </c>
      <c r="I94" s="18">
        <v>0</v>
      </c>
      <c r="J94" s="18">
        <v>0</v>
      </c>
      <c r="K94" s="18">
        <v>15</v>
      </c>
      <c r="L94" s="18">
        <v>526</v>
      </c>
      <c r="M94" s="18">
        <v>7</v>
      </c>
    </row>
    <row r="95" spans="1:13" s="12" customFormat="1" ht="12.75">
      <c r="A95" s="12" t="s">
        <v>95</v>
      </c>
      <c r="B95" s="12" t="s">
        <v>30</v>
      </c>
      <c r="C95" s="7">
        <f t="shared" si="10"/>
        <v>1</v>
      </c>
      <c r="D95" s="7">
        <v>0</v>
      </c>
      <c r="E95" s="7">
        <v>0</v>
      </c>
      <c r="F95" s="7">
        <v>1</v>
      </c>
      <c r="G95" s="7">
        <v>0</v>
      </c>
      <c r="H95" s="7">
        <v>0</v>
      </c>
      <c r="I95" s="7">
        <v>0</v>
      </c>
      <c r="J95" s="7">
        <v>0</v>
      </c>
      <c r="K95" s="7">
        <v>0</v>
      </c>
      <c r="L95" s="7">
        <v>0</v>
      </c>
      <c r="M95" s="7">
        <v>0</v>
      </c>
    </row>
    <row r="96" spans="1:13" s="16" customFormat="1" ht="12.75">
      <c r="A96" s="15" t="s">
        <v>97</v>
      </c>
      <c r="C96" s="11">
        <f t="shared" si="10"/>
        <v>13060</v>
      </c>
      <c r="D96" s="11">
        <f>+D93+D94+D95</f>
        <v>10249</v>
      </c>
      <c r="E96" s="11">
        <f aca="true" t="shared" si="15" ref="E96:M96">+E93+E94+E95</f>
        <v>1078</v>
      </c>
      <c r="F96" s="11">
        <f t="shared" si="15"/>
        <v>201</v>
      </c>
      <c r="G96" s="11">
        <f t="shared" si="15"/>
        <v>2</v>
      </c>
      <c r="H96" s="11">
        <f t="shared" si="15"/>
        <v>64</v>
      </c>
      <c r="I96" s="11">
        <f t="shared" si="15"/>
        <v>0</v>
      </c>
      <c r="J96" s="11">
        <f t="shared" si="15"/>
        <v>43</v>
      </c>
      <c r="K96" s="11">
        <f t="shared" si="15"/>
        <v>317</v>
      </c>
      <c r="L96" s="11">
        <f t="shared" si="15"/>
        <v>1099</v>
      </c>
      <c r="M96" s="11">
        <f t="shared" si="15"/>
        <v>7</v>
      </c>
    </row>
    <row r="97" spans="1:13" ht="12.75">
      <c r="A97" t="s">
        <v>98</v>
      </c>
      <c r="B97" t="s">
        <v>99</v>
      </c>
      <c r="C97" s="7">
        <f t="shared" si="10"/>
        <v>685</v>
      </c>
      <c r="D97" s="18">
        <v>512</v>
      </c>
      <c r="E97" s="18">
        <v>62</v>
      </c>
      <c r="F97" s="18">
        <v>43</v>
      </c>
      <c r="G97" s="18">
        <v>0</v>
      </c>
      <c r="H97" s="18">
        <v>1</v>
      </c>
      <c r="I97" s="18">
        <v>0</v>
      </c>
      <c r="J97" s="18">
        <v>0</v>
      </c>
      <c r="K97" s="18">
        <v>8</v>
      </c>
      <c r="L97" s="18">
        <v>59</v>
      </c>
      <c r="M97" s="18">
        <v>0</v>
      </c>
    </row>
    <row r="98" spans="1:13" ht="12.75">
      <c r="A98" t="s">
        <v>98</v>
      </c>
      <c r="B98" t="s">
        <v>100</v>
      </c>
      <c r="C98" s="7">
        <f t="shared" si="10"/>
        <v>8880</v>
      </c>
      <c r="D98" s="18">
        <v>7539</v>
      </c>
      <c r="E98" s="18">
        <v>831</v>
      </c>
      <c r="F98" s="18">
        <v>225</v>
      </c>
      <c r="G98" s="18">
        <v>1</v>
      </c>
      <c r="H98" s="18">
        <v>1</v>
      </c>
      <c r="I98" s="18">
        <v>0</v>
      </c>
      <c r="J98" s="18">
        <v>0</v>
      </c>
      <c r="K98" s="18">
        <v>56</v>
      </c>
      <c r="L98" s="18">
        <v>226</v>
      </c>
      <c r="M98" s="18">
        <v>1</v>
      </c>
    </row>
    <row r="99" spans="1:13" ht="12.75">
      <c r="A99" t="s">
        <v>98</v>
      </c>
      <c r="B99" t="s">
        <v>101</v>
      </c>
      <c r="C99" s="7">
        <f t="shared" si="10"/>
        <v>1443</v>
      </c>
      <c r="D99" s="18">
        <v>1183</v>
      </c>
      <c r="E99" s="18">
        <v>212</v>
      </c>
      <c r="F99" s="18">
        <v>18</v>
      </c>
      <c r="G99" s="18">
        <v>1</v>
      </c>
      <c r="H99" s="18">
        <v>1</v>
      </c>
      <c r="I99" s="18">
        <v>0</v>
      </c>
      <c r="J99" s="18">
        <v>0</v>
      </c>
      <c r="K99" s="18">
        <v>25</v>
      </c>
      <c r="L99" s="18">
        <v>2</v>
      </c>
      <c r="M99" s="18">
        <v>1</v>
      </c>
    </row>
    <row r="100" spans="1:13" ht="12.75">
      <c r="A100" t="s">
        <v>98</v>
      </c>
      <c r="B100" t="s">
        <v>17</v>
      </c>
      <c r="C100" s="7">
        <f t="shared" si="10"/>
        <v>24782</v>
      </c>
      <c r="D100" s="18">
        <v>20602</v>
      </c>
      <c r="E100" s="18">
        <v>1905</v>
      </c>
      <c r="F100" s="18">
        <v>881</v>
      </c>
      <c r="G100" s="18">
        <v>14</v>
      </c>
      <c r="H100" s="18">
        <v>62</v>
      </c>
      <c r="I100" s="18">
        <v>0</v>
      </c>
      <c r="J100" s="18">
        <v>1</v>
      </c>
      <c r="K100" s="18">
        <v>609</v>
      </c>
      <c r="L100" s="18">
        <v>708</v>
      </c>
      <c r="M100" s="18">
        <v>0</v>
      </c>
    </row>
    <row r="101" spans="1:13" s="12" customFormat="1" ht="12.75">
      <c r="A101" s="12" t="s">
        <v>98</v>
      </c>
      <c r="B101" s="12" t="s">
        <v>30</v>
      </c>
      <c r="C101" s="7">
        <f t="shared" si="10"/>
        <v>3</v>
      </c>
      <c r="D101" s="7">
        <v>0</v>
      </c>
      <c r="E101" s="7">
        <v>2</v>
      </c>
      <c r="F101" s="7">
        <v>1</v>
      </c>
      <c r="G101" s="7">
        <v>0</v>
      </c>
      <c r="H101" s="7">
        <v>0</v>
      </c>
      <c r="I101" s="7">
        <v>0</v>
      </c>
      <c r="J101" s="7">
        <v>0</v>
      </c>
      <c r="K101" s="7">
        <v>0</v>
      </c>
      <c r="L101" s="7">
        <v>0</v>
      </c>
      <c r="M101" s="7">
        <v>0</v>
      </c>
    </row>
    <row r="102" spans="1:13" s="16" customFormat="1" ht="12.75">
      <c r="A102" s="15" t="s">
        <v>102</v>
      </c>
      <c r="C102" s="11">
        <f t="shared" si="10"/>
        <v>35793</v>
      </c>
      <c r="D102" s="11">
        <f>+D97+D98+D99+D100+D101</f>
        <v>29836</v>
      </c>
      <c r="E102" s="11">
        <f aca="true" t="shared" si="16" ref="E102:M102">+E97+E98+E99+E100+E101</f>
        <v>3012</v>
      </c>
      <c r="F102" s="11">
        <f t="shared" si="16"/>
        <v>1168</v>
      </c>
      <c r="G102" s="11">
        <f t="shared" si="16"/>
        <v>16</v>
      </c>
      <c r="H102" s="11">
        <f t="shared" si="16"/>
        <v>65</v>
      </c>
      <c r="I102" s="11">
        <f t="shared" si="16"/>
        <v>0</v>
      </c>
      <c r="J102" s="11">
        <f t="shared" si="16"/>
        <v>1</v>
      </c>
      <c r="K102" s="11">
        <f t="shared" si="16"/>
        <v>698</v>
      </c>
      <c r="L102" s="11">
        <f t="shared" si="16"/>
        <v>995</v>
      </c>
      <c r="M102" s="11">
        <f t="shared" si="16"/>
        <v>2</v>
      </c>
    </row>
    <row r="103" spans="1:13" ht="12.75">
      <c r="A103" t="s">
        <v>103</v>
      </c>
      <c r="B103" t="s">
        <v>104</v>
      </c>
      <c r="C103" s="7">
        <f t="shared" si="10"/>
        <v>441</v>
      </c>
      <c r="D103" s="18">
        <v>0</v>
      </c>
      <c r="E103" s="18">
        <v>0</v>
      </c>
      <c r="F103" s="18">
        <v>0</v>
      </c>
      <c r="G103" s="18">
        <v>0</v>
      </c>
      <c r="H103" s="18">
        <v>0</v>
      </c>
      <c r="I103" s="18">
        <v>0</v>
      </c>
      <c r="J103" s="18">
        <v>0</v>
      </c>
      <c r="K103" s="18">
        <v>0</v>
      </c>
      <c r="L103" s="18">
        <v>441</v>
      </c>
      <c r="M103" s="18">
        <v>0</v>
      </c>
    </row>
    <row r="104" spans="1:13" ht="12.75">
      <c r="A104" t="s">
        <v>103</v>
      </c>
      <c r="B104" t="s">
        <v>17</v>
      </c>
      <c r="C104" s="7">
        <f t="shared" si="10"/>
        <v>16105</v>
      </c>
      <c r="D104" s="18">
        <v>13041</v>
      </c>
      <c r="E104" s="18">
        <v>1931</v>
      </c>
      <c r="F104" s="18">
        <v>177</v>
      </c>
      <c r="G104" s="18">
        <v>5</v>
      </c>
      <c r="H104" s="18">
        <v>102</v>
      </c>
      <c r="I104" s="18">
        <v>0</v>
      </c>
      <c r="J104" s="18">
        <v>0</v>
      </c>
      <c r="K104" s="18">
        <v>398</v>
      </c>
      <c r="L104" s="18">
        <v>451</v>
      </c>
      <c r="M104" s="18">
        <v>0</v>
      </c>
    </row>
    <row r="105" spans="1:13" ht="12.75">
      <c r="A105" t="s">
        <v>103</v>
      </c>
      <c r="B105" t="s">
        <v>105</v>
      </c>
      <c r="C105" s="7">
        <f t="shared" si="10"/>
        <v>371</v>
      </c>
      <c r="D105" s="18">
        <v>0</v>
      </c>
      <c r="E105" s="18">
        <v>0</v>
      </c>
      <c r="F105" s="18">
        <v>0</v>
      </c>
      <c r="G105" s="18">
        <v>0</v>
      </c>
      <c r="H105" s="18">
        <v>0</v>
      </c>
      <c r="I105" s="18">
        <v>0</v>
      </c>
      <c r="J105" s="18">
        <v>0</v>
      </c>
      <c r="K105" s="18">
        <v>0</v>
      </c>
      <c r="L105" s="18">
        <v>371</v>
      </c>
      <c r="M105" s="18">
        <v>0</v>
      </c>
    </row>
    <row r="106" spans="1:13" s="17" customFormat="1" ht="12.75">
      <c r="A106" s="4" t="s">
        <v>106</v>
      </c>
      <c r="C106" s="3">
        <f t="shared" si="10"/>
        <v>16917</v>
      </c>
      <c r="D106" s="3">
        <f>+D103+D104+D105</f>
        <v>13041</v>
      </c>
      <c r="E106" s="3">
        <f aca="true" t="shared" si="17" ref="E106:M106">+E103+E104+E105</f>
        <v>1931</v>
      </c>
      <c r="F106" s="3">
        <f t="shared" si="17"/>
        <v>177</v>
      </c>
      <c r="G106" s="3">
        <f t="shared" si="17"/>
        <v>5</v>
      </c>
      <c r="H106" s="3">
        <f t="shared" si="17"/>
        <v>102</v>
      </c>
      <c r="I106" s="3">
        <f t="shared" si="17"/>
        <v>0</v>
      </c>
      <c r="J106" s="3">
        <f t="shared" si="17"/>
        <v>0</v>
      </c>
      <c r="K106" s="3">
        <f t="shared" si="17"/>
        <v>398</v>
      </c>
      <c r="L106" s="3">
        <f t="shared" si="17"/>
        <v>1263</v>
      </c>
      <c r="M106" s="3">
        <f t="shared" si="17"/>
        <v>0</v>
      </c>
    </row>
    <row r="107" spans="1:13" ht="12.75">
      <c r="A107" t="s">
        <v>107</v>
      </c>
      <c r="B107" t="s">
        <v>108</v>
      </c>
      <c r="C107" s="7">
        <f t="shared" si="10"/>
        <v>189</v>
      </c>
      <c r="D107" s="18">
        <v>0</v>
      </c>
      <c r="E107" s="18">
        <v>0</v>
      </c>
      <c r="F107" s="18">
        <v>0</v>
      </c>
      <c r="G107" s="18">
        <v>0</v>
      </c>
      <c r="H107" s="18">
        <v>0</v>
      </c>
      <c r="I107" s="18">
        <v>0</v>
      </c>
      <c r="J107" s="18">
        <v>0</v>
      </c>
      <c r="K107" s="18">
        <v>0</v>
      </c>
      <c r="L107" s="18">
        <v>189</v>
      </c>
      <c r="M107" s="18">
        <v>0</v>
      </c>
    </row>
    <row r="108" spans="1:13" ht="12.75">
      <c r="A108" t="s">
        <v>107</v>
      </c>
      <c r="B108" t="s">
        <v>17</v>
      </c>
      <c r="C108" s="7">
        <f t="shared" si="10"/>
        <v>57333</v>
      </c>
      <c r="D108" s="18">
        <v>48531</v>
      </c>
      <c r="E108" s="18">
        <v>6660</v>
      </c>
      <c r="F108" s="18">
        <v>678</v>
      </c>
      <c r="G108" s="18">
        <v>17</v>
      </c>
      <c r="H108" s="18">
        <v>422</v>
      </c>
      <c r="I108" s="18">
        <v>0</v>
      </c>
      <c r="J108" s="18">
        <v>0</v>
      </c>
      <c r="K108" s="18">
        <v>819</v>
      </c>
      <c r="L108" s="18">
        <v>206</v>
      </c>
      <c r="M108" s="18">
        <v>0</v>
      </c>
    </row>
    <row r="109" spans="1:13" ht="12.75">
      <c r="A109" t="s">
        <v>107</v>
      </c>
      <c r="B109" t="s">
        <v>109</v>
      </c>
      <c r="C109" s="7">
        <f t="shared" si="10"/>
        <v>1215</v>
      </c>
      <c r="D109" s="18">
        <v>964</v>
      </c>
      <c r="E109" s="18">
        <v>150</v>
      </c>
      <c r="F109" s="18">
        <v>53</v>
      </c>
      <c r="G109" s="18">
        <v>1</v>
      </c>
      <c r="H109" s="18">
        <v>1</v>
      </c>
      <c r="I109" s="18">
        <v>0</v>
      </c>
      <c r="J109" s="18">
        <v>0</v>
      </c>
      <c r="K109" s="18">
        <v>16</v>
      </c>
      <c r="L109" s="18">
        <v>29</v>
      </c>
      <c r="M109" s="18">
        <v>1</v>
      </c>
    </row>
    <row r="110" spans="1:13" ht="12.75">
      <c r="A110" t="s">
        <v>107</v>
      </c>
      <c r="B110" t="s">
        <v>110</v>
      </c>
      <c r="C110" s="6">
        <f t="shared" si="10"/>
        <v>1301</v>
      </c>
      <c r="D110" s="6">
        <v>967</v>
      </c>
      <c r="E110" s="6">
        <v>97</v>
      </c>
      <c r="F110" s="6">
        <v>149</v>
      </c>
      <c r="G110" s="6">
        <v>1</v>
      </c>
      <c r="H110" s="6">
        <v>1</v>
      </c>
      <c r="I110" s="6">
        <v>0</v>
      </c>
      <c r="J110" s="6">
        <v>0</v>
      </c>
      <c r="K110" s="6">
        <v>37</v>
      </c>
      <c r="L110" s="6">
        <v>49</v>
      </c>
      <c r="M110" s="6">
        <v>0</v>
      </c>
    </row>
    <row r="111" spans="1:13" s="12" customFormat="1" ht="12.75">
      <c r="A111" s="12" t="s">
        <v>107</v>
      </c>
      <c r="B111" s="12" t="s">
        <v>30</v>
      </c>
      <c r="C111" s="7">
        <f t="shared" si="10"/>
        <v>16</v>
      </c>
      <c r="D111" s="7">
        <v>0</v>
      </c>
      <c r="E111" s="7">
        <v>0</v>
      </c>
      <c r="F111" s="7">
        <v>16</v>
      </c>
      <c r="G111" s="7">
        <v>0</v>
      </c>
      <c r="H111" s="7">
        <v>0</v>
      </c>
      <c r="I111" s="7">
        <v>0</v>
      </c>
      <c r="J111" s="7">
        <v>0</v>
      </c>
      <c r="K111" s="7">
        <v>0</v>
      </c>
      <c r="L111" s="7">
        <v>0</v>
      </c>
      <c r="M111" s="7">
        <v>0</v>
      </c>
    </row>
    <row r="112" spans="1:13" s="16" customFormat="1" ht="12.75">
      <c r="A112" s="15" t="s">
        <v>111</v>
      </c>
      <c r="C112" s="11">
        <f t="shared" si="10"/>
        <v>60054</v>
      </c>
      <c r="D112" s="11">
        <f>+D107+D108+D109+D110+D111</f>
        <v>50462</v>
      </c>
      <c r="E112" s="11">
        <f aca="true" t="shared" si="18" ref="E112:M112">+E107+E108+E109+E110+E111</f>
        <v>6907</v>
      </c>
      <c r="F112" s="11">
        <f t="shared" si="18"/>
        <v>896</v>
      </c>
      <c r="G112" s="11">
        <f t="shared" si="18"/>
        <v>19</v>
      </c>
      <c r="H112" s="11">
        <f t="shared" si="18"/>
        <v>424</v>
      </c>
      <c r="I112" s="11">
        <f t="shared" si="18"/>
        <v>0</v>
      </c>
      <c r="J112" s="11">
        <f t="shared" si="18"/>
        <v>0</v>
      </c>
      <c r="K112" s="11">
        <f t="shared" si="18"/>
        <v>872</v>
      </c>
      <c r="L112" s="11">
        <f t="shared" si="18"/>
        <v>473</v>
      </c>
      <c r="M112" s="11">
        <f t="shared" si="18"/>
        <v>1</v>
      </c>
    </row>
    <row r="113" spans="1:13" ht="12.75">
      <c r="A113" t="s">
        <v>112</v>
      </c>
      <c r="B113" t="s">
        <v>17</v>
      </c>
      <c r="C113" s="7">
        <f t="shared" si="10"/>
        <v>28348</v>
      </c>
      <c r="D113" s="18">
        <v>21243</v>
      </c>
      <c r="E113" s="18">
        <v>3297</v>
      </c>
      <c r="F113" s="18">
        <v>899</v>
      </c>
      <c r="G113" s="18">
        <v>4</v>
      </c>
      <c r="H113" s="18">
        <v>200</v>
      </c>
      <c r="I113" s="18">
        <v>0</v>
      </c>
      <c r="J113" s="18">
        <v>0</v>
      </c>
      <c r="K113" s="18">
        <v>744</v>
      </c>
      <c r="L113" s="18">
        <v>1961</v>
      </c>
      <c r="M113" s="18">
        <v>0</v>
      </c>
    </row>
    <row r="114" spans="1:13" ht="12.75">
      <c r="A114" t="s">
        <v>112</v>
      </c>
      <c r="B114" t="s">
        <v>113</v>
      </c>
      <c r="C114" s="7">
        <f t="shared" si="10"/>
        <v>597</v>
      </c>
      <c r="D114" s="18">
        <v>462</v>
      </c>
      <c r="E114" s="18">
        <v>82</v>
      </c>
      <c r="F114" s="18">
        <v>14</v>
      </c>
      <c r="G114" s="18">
        <v>0</v>
      </c>
      <c r="H114" s="18">
        <v>1</v>
      </c>
      <c r="I114" s="18">
        <v>0</v>
      </c>
      <c r="J114" s="18">
        <v>0</v>
      </c>
      <c r="K114" s="18">
        <v>7</v>
      </c>
      <c r="L114" s="18">
        <v>31</v>
      </c>
      <c r="M114" s="18">
        <v>0</v>
      </c>
    </row>
    <row r="115" spans="1:13" s="12" customFormat="1" ht="12.75">
      <c r="A115" s="12" t="s">
        <v>112</v>
      </c>
      <c r="B115" s="12" t="s">
        <v>30</v>
      </c>
      <c r="C115" s="7">
        <f t="shared" si="10"/>
        <v>5</v>
      </c>
      <c r="D115" s="7">
        <v>0</v>
      </c>
      <c r="E115" s="7">
        <v>0</v>
      </c>
      <c r="F115" s="7">
        <v>5</v>
      </c>
      <c r="G115" s="7">
        <v>0</v>
      </c>
      <c r="H115" s="7">
        <v>0</v>
      </c>
      <c r="I115" s="7">
        <v>0</v>
      </c>
      <c r="J115" s="7">
        <v>0</v>
      </c>
      <c r="K115" s="7">
        <v>0</v>
      </c>
      <c r="L115" s="7">
        <v>0</v>
      </c>
      <c r="M115" s="7">
        <v>0</v>
      </c>
    </row>
    <row r="116" spans="1:13" s="16" customFormat="1" ht="12.75">
      <c r="A116" s="15" t="s">
        <v>114</v>
      </c>
      <c r="C116" s="11">
        <f t="shared" si="10"/>
        <v>28950</v>
      </c>
      <c r="D116" s="11">
        <f>+D113+D114+D115</f>
        <v>21705</v>
      </c>
      <c r="E116" s="11">
        <f aca="true" t="shared" si="19" ref="E116:M116">+E113+E114+E115</f>
        <v>3379</v>
      </c>
      <c r="F116" s="11">
        <f t="shared" si="19"/>
        <v>918</v>
      </c>
      <c r="G116" s="11">
        <f t="shared" si="19"/>
        <v>4</v>
      </c>
      <c r="H116" s="11">
        <f t="shared" si="19"/>
        <v>201</v>
      </c>
      <c r="I116" s="11">
        <f t="shared" si="19"/>
        <v>0</v>
      </c>
      <c r="J116" s="11">
        <f t="shared" si="19"/>
        <v>0</v>
      </c>
      <c r="K116" s="11">
        <f t="shared" si="19"/>
        <v>751</v>
      </c>
      <c r="L116" s="11">
        <f t="shared" si="19"/>
        <v>1992</v>
      </c>
      <c r="M116" s="11">
        <f t="shared" si="19"/>
        <v>0</v>
      </c>
    </row>
    <row r="117" spans="1:13" ht="12.75">
      <c r="A117" t="s">
        <v>115</v>
      </c>
      <c r="B117" t="s">
        <v>17</v>
      </c>
      <c r="C117" s="7">
        <f t="shared" si="10"/>
        <v>16729</v>
      </c>
      <c r="D117" s="18">
        <v>14034</v>
      </c>
      <c r="E117" s="18">
        <v>1470</v>
      </c>
      <c r="F117" s="18">
        <v>212</v>
      </c>
      <c r="G117" s="18">
        <v>14</v>
      </c>
      <c r="H117" s="18">
        <v>87</v>
      </c>
      <c r="I117" s="18">
        <v>0</v>
      </c>
      <c r="J117" s="18">
        <v>0</v>
      </c>
      <c r="K117" s="18">
        <v>554</v>
      </c>
      <c r="L117" s="18">
        <v>358</v>
      </c>
      <c r="M117" s="18">
        <v>0</v>
      </c>
    </row>
    <row r="118" spans="1:13" ht="12.75">
      <c r="A118" t="s">
        <v>115</v>
      </c>
      <c r="B118" t="s">
        <v>116</v>
      </c>
      <c r="C118" s="7">
        <f t="shared" si="10"/>
        <v>156</v>
      </c>
      <c r="D118" s="18">
        <v>0</v>
      </c>
      <c r="E118" s="18">
        <v>0</v>
      </c>
      <c r="F118" s="18">
        <v>0</v>
      </c>
      <c r="G118" s="18">
        <v>0</v>
      </c>
      <c r="H118" s="18">
        <v>0</v>
      </c>
      <c r="I118" s="18">
        <v>0</v>
      </c>
      <c r="J118" s="18">
        <v>0</v>
      </c>
      <c r="K118" s="18">
        <v>0</v>
      </c>
      <c r="L118" s="18">
        <v>156</v>
      </c>
      <c r="M118" s="18">
        <v>0</v>
      </c>
    </row>
    <row r="119" spans="1:13" ht="12.75">
      <c r="A119" t="s">
        <v>115</v>
      </c>
      <c r="B119" t="s">
        <v>117</v>
      </c>
      <c r="C119" s="7">
        <f t="shared" si="10"/>
        <v>201</v>
      </c>
      <c r="D119" s="18">
        <v>0</v>
      </c>
      <c r="E119" s="18">
        <v>0</v>
      </c>
      <c r="F119" s="18">
        <v>0</v>
      </c>
      <c r="G119" s="18">
        <v>0</v>
      </c>
      <c r="H119" s="18">
        <v>0</v>
      </c>
      <c r="I119" s="18">
        <v>0</v>
      </c>
      <c r="J119" s="18">
        <v>0</v>
      </c>
      <c r="K119" s="18">
        <v>0</v>
      </c>
      <c r="L119" s="18">
        <v>201</v>
      </c>
      <c r="M119" s="18">
        <v>0</v>
      </c>
    </row>
    <row r="120" spans="1:13" s="12" customFormat="1" ht="12.75">
      <c r="A120" s="12" t="s">
        <v>115</v>
      </c>
      <c r="B120" s="12" t="s">
        <v>30</v>
      </c>
      <c r="C120" s="7">
        <f t="shared" si="10"/>
        <v>1</v>
      </c>
      <c r="D120" s="7">
        <v>0</v>
      </c>
      <c r="E120" s="7">
        <v>0</v>
      </c>
      <c r="F120" s="7">
        <v>1</v>
      </c>
      <c r="G120" s="7">
        <v>0</v>
      </c>
      <c r="H120" s="7">
        <v>0</v>
      </c>
      <c r="I120" s="7">
        <v>0</v>
      </c>
      <c r="J120" s="7">
        <v>0</v>
      </c>
      <c r="K120" s="7">
        <v>0</v>
      </c>
      <c r="L120" s="7">
        <v>0</v>
      </c>
      <c r="M120" s="7">
        <v>0</v>
      </c>
    </row>
    <row r="121" spans="1:13" s="16" customFormat="1" ht="12.75">
      <c r="A121" s="15" t="s">
        <v>118</v>
      </c>
      <c r="C121" s="11">
        <f t="shared" si="10"/>
        <v>17087</v>
      </c>
      <c r="D121" s="11">
        <f>+D117+D118+D119+D120</f>
        <v>14034</v>
      </c>
      <c r="E121" s="11">
        <f aca="true" t="shared" si="20" ref="E121:M121">+E117+E118+E119+E120</f>
        <v>1470</v>
      </c>
      <c r="F121" s="11">
        <f t="shared" si="20"/>
        <v>213</v>
      </c>
      <c r="G121" s="11">
        <f t="shared" si="20"/>
        <v>14</v>
      </c>
      <c r="H121" s="11">
        <f t="shared" si="20"/>
        <v>87</v>
      </c>
      <c r="I121" s="11">
        <f t="shared" si="20"/>
        <v>0</v>
      </c>
      <c r="J121" s="11">
        <f t="shared" si="20"/>
        <v>0</v>
      </c>
      <c r="K121" s="11">
        <f t="shared" si="20"/>
        <v>554</v>
      </c>
      <c r="L121" s="11">
        <f t="shared" si="20"/>
        <v>715</v>
      </c>
      <c r="M121" s="11">
        <f t="shared" si="20"/>
        <v>0</v>
      </c>
    </row>
    <row r="122" spans="1:13" ht="12.75">
      <c r="A122" s="4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</row>
    <row r="123" spans="1:13" s="17" customFormat="1" ht="12.75">
      <c r="A123" s="4" t="s">
        <v>119</v>
      </c>
      <c r="C123" s="3">
        <f t="shared" si="10"/>
        <v>1229685</v>
      </c>
      <c r="D123" s="3">
        <f aca="true" t="shared" si="21" ref="D123:M123">+D7+D10+D16+D24+D33+D40+D51+D64+D67+D72+D77+D83+D90+D93+D100+D104+D108+D113+D117</f>
        <v>1051261</v>
      </c>
      <c r="E123" s="3">
        <f t="shared" si="21"/>
        <v>116211</v>
      </c>
      <c r="F123" s="3">
        <f t="shared" si="21"/>
        <v>18396</v>
      </c>
      <c r="G123" s="3">
        <f t="shared" si="21"/>
        <v>200</v>
      </c>
      <c r="H123" s="3">
        <f t="shared" si="21"/>
        <v>7063</v>
      </c>
      <c r="I123" s="3">
        <f t="shared" si="21"/>
        <v>0</v>
      </c>
      <c r="J123" s="3">
        <f t="shared" si="21"/>
        <v>55</v>
      </c>
      <c r="K123" s="3">
        <f t="shared" si="21"/>
        <v>18447</v>
      </c>
      <c r="L123" s="3">
        <f t="shared" si="21"/>
        <v>18052</v>
      </c>
      <c r="M123" s="3">
        <f t="shared" si="21"/>
        <v>0</v>
      </c>
    </row>
    <row r="124" spans="1:13" s="17" customFormat="1" ht="12.75">
      <c r="A124" s="4" t="s">
        <v>120</v>
      </c>
      <c r="C124" s="3">
        <f>+C126-C123-C125</f>
        <v>156611</v>
      </c>
      <c r="D124" s="3">
        <f aca="true" t="shared" si="22" ref="D124:M124">+D126-D123-D125</f>
        <v>126008</v>
      </c>
      <c r="E124" s="3">
        <f t="shared" si="22"/>
        <v>14132</v>
      </c>
      <c r="F124" s="3">
        <f t="shared" si="22"/>
        <v>4498</v>
      </c>
      <c r="G124" s="3">
        <f t="shared" si="22"/>
        <v>34</v>
      </c>
      <c r="H124" s="3">
        <f t="shared" si="22"/>
        <v>51</v>
      </c>
      <c r="I124" s="3">
        <f t="shared" si="22"/>
        <v>0</v>
      </c>
      <c r="J124" s="3">
        <f t="shared" si="22"/>
        <v>86</v>
      </c>
      <c r="K124" s="3">
        <f t="shared" si="22"/>
        <v>1342</v>
      </c>
      <c r="L124" s="3">
        <f t="shared" si="22"/>
        <v>9924</v>
      </c>
      <c r="M124" s="3">
        <f t="shared" si="22"/>
        <v>536</v>
      </c>
    </row>
    <row r="125" spans="1:13" s="17" customFormat="1" ht="12.75">
      <c r="A125" s="4" t="s">
        <v>121</v>
      </c>
      <c r="C125" s="3">
        <f>SUM(D125:M125)</f>
        <v>103</v>
      </c>
      <c r="D125" s="3">
        <f>+D20+D26+D37+D59+D65+D70+D73+D78+D88+D95+D101+D111+D115+D120</f>
        <v>0</v>
      </c>
      <c r="E125" s="3">
        <f aca="true" t="shared" si="23" ref="E125:M125">+E20+E26+E37+E59+E65+E70+E73+E78+E88+E95+E101+E111+E115+E120</f>
        <v>36</v>
      </c>
      <c r="F125" s="3">
        <f t="shared" si="23"/>
        <v>67</v>
      </c>
      <c r="G125" s="3">
        <f t="shared" si="23"/>
        <v>0</v>
      </c>
      <c r="H125" s="3">
        <f t="shared" si="23"/>
        <v>0</v>
      </c>
      <c r="I125" s="3">
        <f t="shared" si="23"/>
        <v>0</v>
      </c>
      <c r="J125" s="3">
        <f t="shared" si="23"/>
        <v>0</v>
      </c>
      <c r="K125" s="3">
        <f t="shared" si="23"/>
        <v>0</v>
      </c>
      <c r="L125" s="3">
        <f t="shared" si="23"/>
        <v>0</v>
      </c>
      <c r="M125" s="3">
        <f t="shared" si="23"/>
        <v>0</v>
      </c>
    </row>
    <row r="126" spans="1:13" s="17" customFormat="1" ht="12.75">
      <c r="A126" s="4" t="s">
        <v>122</v>
      </c>
      <c r="C126" s="3">
        <f>SUM(D126:M126)</f>
        <v>1386399</v>
      </c>
      <c r="D126" s="3">
        <f aca="true" t="shared" si="24" ref="D126:M126">+D8+D12+D21+D27+D38+D41+D60+D66+D71+D74+D79+D89+D92+D96+D102+D106+D112+D116+D121</f>
        <v>1177269</v>
      </c>
      <c r="E126" s="3">
        <f t="shared" si="24"/>
        <v>130379</v>
      </c>
      <c r="F126" s="3">
        <f t="shared" si="24"/>
        <v>22961</v>
      </c>
      <c r="G126" s="3">
        <f t="shared" si="24"/>
        <v>234</v>
      </c>
      <c r="H126" s="3">
        <f t="shared" si="24"/>
        <v>7114</v>
      </c>
      <c r="I126" s="3">
        <f t="shared" si="24"/>
        <v>0</v>
      </c>
      <c r="J126" s="3">
        <f t="shared" si="24"/>
        <v>141</v>
      </c>
      <c r="K126" s="3">
        <f t="shared" si="24"/>
        <v>19789</v>
      </c>
      <c r="L126" s="3">
        <f t="shared" si="24"/>
        <v>27976</v>
      </c>
      <c r="M126" s="3">
        <f t="shared" si="24"/>
        <v>536</v>
      </c>
    </row>
    <row r="127" spans="3:13" ht="12.75"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</row>
    <row r="130" ht="12.75">
      <c r="A130" t="s">
        <v>125</v>
      </c>
    </row>
    <row r="131" ht="12.75">
      <c r="A131" t="s">
        <v>126</v>
      </c>
    </row>
  </sheetData>
  <printOptions/>
  <pageMargins left="0.75" right="0.75" top="1" bottom="1" header="0" footer="0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anduco</dc:creator>
  <cp:keywords/>
  <dc:description/>
  <cp:lastModifiedBy>anduco</cp:lastModifiedBy>
  <cp:lastPrinted>2013-12-10T19:22:44Z</cp:lastPrinted>
  <dcterms:created xsi:type="dcterms:W3CDTF">2012-12-10T20:17:28Z</dcterms:created>
  <dcterms:modified xsi:type="dcterms:W3CDTF">2015-01-14T19:03:05Z</dcterms:modified>
  <cp:category/>
  <cp:version/>
  <cp:contentType/>
  <cp:contentStatus/>
</cp:coreProperties>
</file>