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15" activeTab="0"/>
  </bookViews>
  <sheets>
    <sheet name="01 01 07 (cargos)" sheetId="1" r:id="rId1"/>
  </sheets>
  <definedNames>
    <definedName name="_xlnm.Print_Area" localSheetId="0">'01 01 07 (cargos)'!$B$5:$P$80</definedName>
  </definedNames>
  <calcPr fullCalcOnLoad="1"/>
</workbook>
</file>

<file path=xl/sharedStrings.xml><?xml version="1.0" encoding="utf-8"?>
<sst xmlns="http://schemas.openxmlformats.org/spreadsheetml/2006/main" count="253" uniqueCount="131">
  <si>
    <t>PRECIO</t>
  </si>
  <si>
    <t>Resol. Nº</t>
  </si>
  <si>
    <t>CATEGORIAS</t>
  </si>
  <si>
    <t>ESCALA MENSUAL</t>
  </si>
  <si>
    <t>BASICO</t>
  </si>
  <si>
    <t>FINAL</t>
  </si>
  <si>
    <t xml:space="preserve"> 01</t>
  </si>
  <si>
    <t>RESIDENCIAL</t>
  </si>
  <si>
    <t>Cargo Fijo</t>
  </si>
  <si>
    <t>GRAVAMENES</t>
  </si>
  <si>
    <t>Familiar</t>
  </si>
  <si>
    <t xml:space="preserve">Primeros 50 Kwh              </t>
  </si>
  <si>
    <t xml:space="preserve"> (hasta 20 Kw)</t>
  </si>
  <si>
    <t xml:space="preserve">Siguientes 75 Kwh         </t>
  </si>
  <si>
    <t>Excedente</t>
  </si>
  <si>
    <t xml:space="preserve"> 10,74%-Ley Provincial-3052/85</t>
  </si>
  <si>
    <t>Cgo.fijo c/decho.a 200 Kwh</t>
  </si>
  <si>
    <t>Especial</t>
  </si>
  <si>
    <t xml:space="preserve">Excedente 200 Kwh         </t>
  </si>
  <si>
    <t>Consorcio</t>
  </si>
  <si>
    <t>Primeros 50 Kwh</t>
  </si>
  <si>
    <t xml:space="preserve"> 0443-0453-0463-0473</t>
  </si>
  <si>
    <t xml:space="preserve">Excedente                         </t>
  </si>
  <si>
    <t>Con I.V.A. 27 %</t>
  </si>
  <si>
    <t>Ley 23871</t>
  </si>
  <si>
    <t>Siguientes 75 Kwh</t>
  </si>
  <si>
    <t xml:space="preserve">Excedente                        </t>
  </si>
  <si>
    <t>01</t>
  </si>
  <si>
    <t>Prepago</t>
  </si>
  <si>
    <t>Todo el consumo</t>
  </si>
  <si>
    <t>SERVICIO</t>
  </si>
  <si>
    <t>Todo el Consumo</t>
  </si>
  <si>
    <t>Part. y Ofic.</t>
  </si>
  <si>
    <t>COMERCIAL</t>
  </si>
  <si>
    <t>&lt;50kw-Par.y of.</t>
  </si>
  <si>
    <t xml:space="preserve">Primeros 50 Kwh       </t>
  </si>
  <si>
    <t>Baja Tensión</t>
  </si>
  <si>
    <t>Res.&gt;20Kw y</t>
  </si>
  <si>
    <t xml:space="preserve">Siguientes 250 Kwh    </t>
  </si>
  <si>
    <t>&lt; 50Kw.</t>
  </si>
  <si>
    <t xml:space="preserve">Excedente                    </t>
  </si>
  <si>
    <t xml:space="preserve"> 2B</t>
  </si>
  <si>
    <t>INDUSTRIALES</t>
  </si>
  <si>
    <t>Menor 50 Kw</t>
  </si>
  <si>
    <t xml:space="preserve"> 04</t>
  </si>
  <si>
    <t xml:space="preserve">Cargo Fijo                </t>
  </si>
  <si>
    <t xml:space="preserve">Todo el Consumo  </t>
  </si>
  <si>
    <t xml:space="preserve">Cargo Fijo            </t>
  </si>
  <si>
    <t xml:space="preserve">Todo el Consumo      </t>
  </si>
  <si>
    <t>SERV.PUBLICO</t>
  </si>
  <si>
    <t>SANITARIO</t>
  </si>
  <si>
    <t xml:space="preserve">Cargo Fijo              </t>
  </si>
  <si>
    <t>POTENCIAS</t>
  </si>
  <si>
    <t>C/Fijo x/c/Kw o Fracc.C. S.</t>
  </si>
  <si>
    <t>Part.y Oficiales</t>
  </si>
  <si>
    <t>Pros.100Kwhx/c/Kw o frac. C. S.</t>
  </si>
  <si>
    <t xml:space="preserve"> 50 Kw o más</t>
  </si>
  <si>
    <t>Sig.100Kwhx/c/Kw o frac. C. S.</t>
  </si>
  <si>
    <t>Sig.200Kwhx/c/Kw o frac. C. S.</t>
  </si>
  <si>
    <t>Media tensión</t>
  </si>
  <si>
    <t>COOP. Y DISTR.</t>
  </si>
  <si>
    <t>Media tension</t>
  </si>
  <si>
    <t>PUBLICO</t>
  </si>
  <si>
    <t>Baja Tension</t>
  </si>
  <si>
    <t>Media Tension</t>
  </si>
  <si>
    <t>RIEGO</t>
  </si>
  <si>
    <t>AGRICOLA</t>
  </si>
  <si>
    <t xml:space="preserve">GRANDES </t>
  </si>
  <si>
    <t>Cargo fijo pros.2000KW</t>
  </si>
  <si>
    <t>PART. Y OFIC.</t>
  </si>
  <si>
    <t>Cargo fijo pros.8000KW</t>
  </si>
  <si>
    <t>1000 KW o Mas</t>
  </si>
  <si>
    <t>Cargo Fijo excdte. 10000KW</t>
  </si>
  <si>
    <t>En Media Tension</t>
  </si>
  <si>
    <t>Pros.350 Kwh/Kw c.s.</t>
  </si>
  <si>
    <t>Excedente de 350 Kwh/kw c.s.</t>
  </si>
  <si>
    <t>Bonificación del 40 % sobre valores</t>
  </si>
  <si>
    <t>del cuadro tarifario a Usuarios Ofi -</t>
  </si>
  <si>
    <t>ciales, Municipales y Provinciales.</t>
  </si>
  <si>
    <t>Según Resol. N° 3825/96</t>
  </si>
  <si>
    <t>Bonificación del 30 % sobre valores</t>
  </si>
  <si>
    <t>del cuadro tarifario a Usuarios Pe -</t>
  </si>
  <si>
    <t>queños Industriales (2B23)</t>
  </si>
  <si>
    <t>Cuota Unica mensual</t>
  </si>
  <si>
    <t xml:space="preserve"> 21,00%-IVA- Tar:0111-0112-0113-0115</t>
  </si>
  <si>
    <t>0442-0452-0462-0472</t>
  </si>
  <si>
    <t>Tarifa Interes Social</t>
  </si>
  <si>
    <t>Con limitador de corriente  de 2A</t>
  </si>
  <si>
    <t>50 y 55</t>
  </si>
  <si>
    <t>60 y 65</t>
  </si>
  <si>
    <t>CODIGO</t>
  </si>
  <si>
    <t>TARIFARIO</t>
  </si>
  <si>
    <t xml:space="preserve"> 0,60%-Ley 23681-ESPSE-Sta.Cruz</t>
  </si>
  <si>
    <t>SERVICIOS ENERGETICOS DEL CHACO</t>
  </si>
  <si>
    <t>EMPRESA DEL ESTADO PROVINCIAL</t>
  </si>
  <si>
    <t>ELECTR. RURAL</t>
  </si>
  <si>
    <t>0441-0451-0461</t>
  </si>
  <si>
    <t>GDES. POTENCIAS</t>
  </si>
  <si>
    <t>SERVICIO PUBLICO</t>
  </si>
  <si>
    <t xml:space="preserve">Primeros 1000 Kwh        </t>
  </si>
  <si>
    <t xml:space="preserve">Siguientes 1000 Kwh    </t>
  </si>
  <si>
    <t>2A</t>
  </si>
  <si>
    <t>SANITARIO &lt;50 KW</t>
  </si>
  <si>
    <t>ENT.SIN FIN DE LUCRO</t>
  </si>
  <si>
    <t>Rep.Ofic.y part. &lt;50KW</t>
  </si>
  <si>
    <t>AUTOR.- ENT.S.F.LUCRO</t>
  </si>
  <si>
    <t>Electrificación rural (502105) y Riego</t>
  </si>
  <si>
    <t>Según Resolución N° 5305/99.</t>
  </si>
  <si>
    <t xml:space="preserve"> 27.00%-IVA Para resto de los Usuarios</t>
  </si>
  <si>
    <t>TOTAL</t>
  </si>
  <si>
    <t>CARGOS</t>
  </si>
  <si>
    <r>
      <t>NACION.</t>
    </r>
    <r>
      <rPr>
        <sz val="8"/>
        <rFont val="Arial"/>
        <family val="2"/>
      </rPr>
      <t>(5,5 %</t>
    </r>
    <r>
      <rPr>
        <b/>
        <sz val="8"/>
        <rFont val="Arial"/>
        <family val="2"/>
      </rPr>
      <t>)</t>
    </r>
  </si>
  <si>
    <t>01/01/07</t>
  </si>
  <si>
    <t>Todos los industriales (2B, 50,55,60,65)</t>
  </si>
  <si>
    <r>
      <t>NACION.</t>
    </r>
    <r>
      <rPr>
        <sz val="8"/>
        <rFont val="Arial"/>
        <family val="2"/>
      </rPr>
      <t>(4,67 %</t>
    </r>
    <r>
      <rPr>
        <b/>
        <sz val="8"/>
        <rFont val="Arial"/>
        <family val="2"/>
      </rPr>
      <t>)</t>
    </r>
  </si>
  <si>
    <t>Unidad</t>
  </si>
  <si>
    <t>$-mes</t>
  </si>
  <si>
    <t>$/kW-mes</t>
  </si>
  <si>
    <t>$/kWh</t>
  </si>
  <si>
    <t xml:space="preserve">CARGOS </t>
  </si>
  <si>
    <t>Resol.7515/06</t>
  </si>
  <si>
    <t xml:space="preserve">Tarifas a aplicar a facturas </t>
  </si>
  <si>
    <t xml:space="preserve">            que se emitan a partir</t>
  </si>
  <si>
    <t>5021/05</t>
  </si>
  <si>
    <t>502/2-3-4/07</t>
  </si>
  <si>
    <t xml:space="preserve">                           501/2-3-4/07 </t>
  </si>
  <si>
    <t xml:space="preserve">Agrícola (501106) están exentos de la </t>
  </si>
  <si>
    <t>tasa del 10,74-Decreto Nº1581/93</t>
  </si>
  <si>
    <t>7515/06</t>
  </si>
  <si>
    <t>Ministerio de Infraestructura, Obras, Serv.Públicos y Medio Ambiente.</t>
  </si>
  <si>
    <t>tarifa 02 01 07 para Ing.Duco</t>
  </si>
</sst>
</file>

<file path=xl/styles.xml><?xml version="1.0" encoding="utf-8"?>
<styleSheet xmlns="http://schemas.openxmlformats.org/spreadsheetml/2006/main">
  <numFmts count="3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0.0000"/>
    <numFmt numFmtId="190" formatCode="0.0000000"/>
    <numFmt numFmtId="191" formatCode="0.00000000"/>
    <numFmt numFmtId="192" formatCode="0.000000"/>
    <numFmt numFmtId="193" formatCode="0.00000"/>
    <numFmt numFmtId="19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89" fontId="2" fillId="0" borderId="15" xfId="0" applyNumberFormat="1" applyFont="1" applyBorder="1" applyAlignment="1">
      <alignment horizontal="center"/>
    </xf>
    <xf numFmtId="189" fontId="2" fillId="0" borderId="31" xfId="0" applyNumberFormat="1" applyFont="1" applyBorder="1" applyAlignment="1">
      <alignment horizontal="center"/>
    </xf>
    <xf numFmtId="189" fontId="2" fillId="0" borderId="21" xfId="0" applyNumberFormat="1" applyFont="1" applyBorder="1" applyAlignment="1">
      <alignment horizontal="center"/>
    </xf>
    <xf numFmtId="189" fontId="2" fillId="0" borderId="32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2" fillId="0" borderId="33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34" xfId="0" applyNumberFormat="1" applyFont="1" applyBorder="1" applyAlignment="1">
      <alignment horizontal="center"/>
    </xf>
    <xf numFmtId="189" fontId="2" fillId="0" borderId="20" xfId="0" applyNumberFormat="1" applyFont="1" applyBorder="1" applyAlignment="1">
      <alignment horizontal="center"/>
    </xf>
    <xf numFmtId="189" fontId="2" fillId="0" borderId="35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80"/>
  <sheetViews>
    <sheetView tabSelected="1" workbookViewId="0" topLeftCell="A1">
      <selection activeCell="B81" sqref="B81"/>
    </sheetView>
  </sheetViews>
  <sheetFormatPr defaultColWidth="11.421875" defaultRowHeight="12.75"/>
  <cols>
    <col min="3" max="3" width="18.421875" style="0" customWidth="1"/>
    <col min="4" max="4" width="24.140625" style="0" bestFit="1" customWidth="1"/>
    <col min="5" max="5" width="7.7109375" style="0" customWidth="1"/>
    <col min="7" max="8" width="13.00390625" style="0" customWidth="1"/>
    <col min="11" max="11" width="2.00390625" style="0" customWidth="1"/>
    <col min="12" max="12" width="2.140625" style="0" customWidth="1"/>
    <col min="15" max="15" width="5.140625" style="0" customWidth="1"/>
    <col min="16" max="16" width="0.9921875" style="0" customWidth="1"/>
    <col min="18" max="18" width="13.8515625" style="0" customWidth="1"/>
  </cols>
  <sheetData>
    <row r="5" ht="12.75">
      <c r="C5" s="61" t="s">
        <v>93</v>
      </c>
    </row>
    <row r="6" ht="12.75">
      <c r="C6" s="61" t="s">
        <v>94</v>
      </c>
    </row>
    <row r="7" ht="12.75">
      <c r="C7" s="2" t="s">
        <v>129</v>
      </c>
    </row>
    <row r="8" ht="13.5" thickBot="1">
      <c r="C8" s="1"/>
    </row>
    <row r="9" spans="2:13" ht="13.5" thickTop="1">
      <c r="B9" s="29" t="s">
        <v>90</v>
      </c>
      <c r="C9" s="24"/>
      <c r="D9" s="24"/>
      <c r="E9" s="24"/>
      <c r="F9" s="29" t="s">
        <v>0</v>
      </c>
      <c r="G9" s="30" t="s">
        <v>110</v>
      </c>
      <c r="H9" s="30" t="s">
        <v>119</v>
      </c>
      <c r="I9" s="29" t="s">
        <v>109</v>
      </c>
      <c r="J9" s="30" t="s">
        <v>0</v>
      </c>
      <c r="M9" t="s">
        <v>121</v>
      </c>
    </row>
    <row r="10" spans="2:14" ht="12.75">
      <c r="B10" s="42" t="s">
        <v>91</v>
      </c>
      <c r="C10" s="42" t="s">
        <v>2</v>
      </c>
      <c r="D10" s="42" t="s">
        <v>3</v>
      </c>
      <c r="E10" s="42" t="s">
        <v>115</v>
      </c>
      <c r="F10" s="42" t="s">
        <v>4</v>
      </c>
      <c r="G10" s="44" t="s">
        <v>111</v>
      </c>
      <c r="H10" s="44" t="s">
        <v>114</v>
      </c>
      <c r="I10" s="42" t="s">
        <v>4</v>
      </c>
      <c r="J10" s="44" t="s">
        <v>5</v>
      </c>
      <c r="M10" s="68" t="s">
        <v>122</v>
      </c>
      <c r="N10" s="48"/>
    </row>
    <row r="11" spans="2:19" ht="13.5" thickBot="1">
      <c r="B11" s="43"/>
      <c r="C11" s="43"/>
      <c r="D11" s="43"/>
      <c r="E11" s="43"/>
      <c r="F11" s="45"/>
      <c r="G11" s="45"/>
      <c r="H11" s="66" t="s">
        <v>120</v>
      </c>
      <c r="I11" s="45"/>
      <c r="J11" s="46"/>
      <c r="L11" s="2"/>
      <c r="M11" s="48" t="s">
        <v>112</v>
      </c>
      <c r="N11" s="48"/>
      <c r="S11" s="60"/>
    </row>
    <row r="12" spans="2:14" ht="13.5" thickTop="1">
      <c r="B12" s="18"/>
      <c r="C12" s="25" t="s">
        <v>7</v>
      </c>
      <c r="D12" s="23" t="s">
        <v>8</v>
      </c>
      <c r="E12" s="63" t="s">
        <v>116</v>
      </c>
      <c r="F12" s="49">
        <v>5.336234199999999</v>
      </c>
      <c r="G12" s="49">
        <f aca="true" t="shared" si="0" ref="G12:G24">+F12*0.055</f>
        <v>0.2934928809999999</v>
      </c>
      <c r="H12" s="49">
        <f>+F12*0.0467</f>
        <v>0.24920213713999995</v>
      </c>
      <c r="I12" s="49">
        <f>+F12+G12+H12</f>
        <v>5.878929218139999</v>
      </c>
      <c r="J12" s="50">
        <f aca="true" t="shared" si="1" ref="J12:J20">+I12*1.3234</f>
        <v>7.780174927286474</v>
      </c>
      <c r="K12" s="59"/>
      <c r="L12" s="2"/>
      <c r="M12" s="1" t="s">
        <v>1</v>
      </c>
      <c r="N12" s="47" t="s">
        <v>128</v>
      </c>
    </row>
    <row r="13" spans="2:12" ht="13.5" thickBot="1">
      <c r="B13" s="28" t="s">
        <v>27</v>
      </c>
      <c r="C13" s="16" t="s">
        <v>10</v>
      </c>
      <c r="D13" s="32" t="s">
        <v>11</v>
      </c>
      <c r="E13" s="65" t="s">
        <v>118</v>
      </c>
      <c r="F13" s="51">
        <v>0.0835958</v>
      </c>
      <c r="G13" s="51">
        <f t="shared" si="0"/>
        <v>0.004597769</v>
      </c>
      <c r="H13" s="51">
        <f aca="true" t="shared" si="2" ref="H13:H76">+F13*0.0467</f>
        <v>0.0039039238599999997</v>
      </c>
      <c r="I13" s="51">
        <f aca="true" t="shared" si="3" ref="I13:I76">+F13+G13+H13</f>
        <v>0.09209749286</v>
      </c>
      <c r="J13" s="52">
        <f t="shared" si="1"/>
        <v>0.121881822050924</v>
      </c>
      <c r="K13" s="59"/>
      <c r="L13" s="2"/>
    </row>
    <row r="14" spans="2:16" ht="14.25" thickBot="1" thickTop="1">
      <c r="B14" s="19"/>
      <c r="C14" s="16" t="s">
        <v>12</v>
      </c>
      <c r="D14" s="32" t="s">
        <v>13</v>
      </c>
      <c r="E14" s="65" t="s">
        <v>118</v>
      </c>
      <c r="F14" s="51">
        <v>0.1064724</v>
      </c>
      <c r="G14" s="51">
        <f t="shared" si="0"/>
        <v>0.005855982</v>
      </c>
      <c r="H14" s="51">
        <f t="shared" si="2"/>
        <v>0.004972261079999999</v>
      </c>
      <c r="I14" s="51">
        <f t="shared" si="3"/>
        <v>0.11730064307999999</v>
      </c>
      <c r="J14" s="52">
        <f t="shared" si="1"/>
        <v>0.15523567105207198</v>
      </c>
      <c r="K14" s="59"/>
      <c r="L14" s="2"/>
      <c r="M14" s="4"/>
      <c r="N14" s="5" t="s">
        <v>9</v>
      </c>
      <c r="O14" s="5"/>
      <c r="P14" s="11"/>
    </row>
    <row r="15" spans="2:16" ht="13.5" thickTop="1">
      <c r="B15" s="19"/>
      <c r="C15" s="16"/>
      <c r="D15" s="33" t="s">
        <v>14</v>
      </c>
      <c r="E15" s="65" t="s">
        <v>118</v>
      </c>
      <c r="F15" s="53">
        <v>0.1616328</v>
      </c>
      <c r="G15" s="53">
        <f t="shared" si="0"/>
        <v>0.008889804</v>
      </c>
      <c r="H15" s="51">
        <f t="shared" si="2"/>
        <v>0.007548251759999999</v>
      </c>
      <c r="I15" s="53">
        <f t="shared" si="3"/>
        <v>0.17807085575999998</v>
      </c>
      <c r="J15" s="54">
        <f t="shared" si="1"/>
        <v>0.23565897051278395</v>
      </c>
      <c r="K15" s="59"/>
      <c r="L15" s="2"/>
      <c r="M15" s="6"/>
      <c r="N15" s="7"/>
      <c r="O15" s="7"/>
      <c r="P15" s="11"/>
    </row>
    <row r="16" spans="2:16" ht="12.75">
      <c r="B16" s="21" t="s">
        <v>6</v>
      </c>
      <c r="C16" s="36" t="s">
        <v>7</v>
      </c>
      <c r="D16" s="34" t="s">
        <v>16</v>
      </c>
      <c r="E16" s="64" t="s">
        <v>116</v>
      </c>
      <c r="F16" s="55">
        <v>1.334112</v>
      </c>
      <c r="G16" s="55">
        <f t="shared" si="0"/>
        <v>0.07337616</v>
      </c>
      <c r="H16" s="55">
        <f t="shared" si="2"/>
        <v>0.062303030399999994</v>
      </c>
      <c r="I16" s="55">
        <f t="shared" si="3"/>
        <v>1.4697911904</v>
      </c>
      <c r="J16" s="56">
        <f t="shared" si="1"/>
        <v>1.94512166137536</v>
      </c>
      <c r="K16" s="59"/>
      <c r="L16" s="2"/>
      <c r="M16" s="8" t="s">
        <v>92</v>
      </c>
      <c r="N16" s="3"/>
      <c r="O16" s="3"/>
      <c r="P16" s="12"/>
    </row>
    <row r="17" spans="2:16" ht="12.75">
      <c r="B17" s="37"/>
      <c r="C17" s="38" t="s">
        <v>17</v>
      </c>
      <c r="D17" s="33" t="s">
        <v>18</v>
      </c>
      <c r="E17" s="65" t="s">
        <v>118</v>
      </c>
      <c r="F17" s="53">
        <v>0.0404082</v>
      </c>
      <c r="G17" s="53">
        <f t="shared" si="0"/>
        <v>0.002222451</v>
      </c>
      <c r="H17" s="53">
        <f t="shared" si="2"/>
        <v>0.0018870629399999998</v>
      </c>
      <c r="I17" s="53">
        <f t="shared" si="3"/>
        <v>0.044517713939999995</v>
      </c>
      <c r="J17" s="54">
        <f t="shared" si="1"/>
        <v>0.05891474262819599</v>
      </c>
      <c r="K17" s="59"/>
      <c r="L17" s="2"/>
      <c r="M17" s="8" t="s">
        <v>15</v>
      </c>
      <c r="N17" s="3"/>
      <c r="O17" s="3"/>
      <c r="P17" s="12"/>
    </row>
    <row r="18" spans="2:16" ht="12.75">
      <c r="B18" s="19"/>
      <c r="C18" s="16" t="s">
        <v>7</v>
      </c>
      <c r="D18" s="34" t="s">
        <v>8</v>
      </c>
      <c r="E18" s="64" t="s">
        <v>116</v>
      </c>
      <c r="F18" s="55">
        <v>5.336234199999999</v>
      </c>
      <c r="G18" s="55">
        <f t="shared" si="0"/>
        <v>0.2934928809999999</v>
      </c>
      <c r="H18" s="51">
        <f t="shared" si="2"/>
        <v>0.24920213713999995</v>
      </c>
      <c r="I18" s="55">
        <f t="shared" si="3"/>
        <v>5.878929218139999</v>
      </c>
      <c r="J18" s="56">
        <f t="shared" si="1"/>
        <v>7.780174927286474</v>
      </c>
      <c r="K18" s="59"/>
      <c r="L18" s="2"/>
      <c r="M18" s="8" t="s">
        <v>84</v>
      </c>
      <c r="N18" s="3"/>
      <c r="O18" s="3"/>
      <c r="P18" s="14"/>
    </row>
    <row r="19" spans="2:16" ht="12.75">
      <c r="B19" s="28" t="s">
        <v>27</v>
      </c>
      <c r="C19" s="16" t="s">
        <v>19</v>
      </c>
      <c r="D19" s="32" t="s">
        <v>20</v>
      </c>
      <c r="E19" s="65" t="s">
        <v>118</v>
      </c>
      <c r="F19" s="51">
        <v>0.0835958</v>
      </c>
      <c r="G19" s="51">
        <f t="shared" si="0"/>
        <v>0.004597769</v>
      </c>
      <c r="H19" s="51">
        <f t="shared" si="2"/>
        <v>0.0039039238599999997</v>
      </c>
      <c r="I19" s="51">
        <f t="shared" si="3"/>
        <v>0.09209749286</v>
      </c>
      <c r="J19" s="52">
        <f t="shared" si="1"/>
        <v>0.121881822050924</v>
      </c>
      <c r="K19" s="59"/>
      <c r="L19" s="2"/>
      <c r="M19" s="8"/>
      <c r="N19" s="3" t="s">
        <v>96</v>
      </c>
      <c r="O19" s="3"/>
      <c r="P19" s="12"/>
    </row>
    <row r="20" spans="2:16" ht="12.75">
      <c r="B20" s="19"/>
      <c r="C20" s="16"/>
      <c r="D20" s="33" t="s">
        <v>22</v>
      </c>
      <c r="E20" s="65" t="s">
        <v>118</v>
      </c>
      <c r="F20" s="53">
        <v>0.1064724</v>
      </c>
      <c r="G20" s="53">
        <f t="shared" si="0"/>
        <v>0.005855982</v>
      </c>
      <c r="H20" s="51">
        <f t="shared" si="2"/>
        <v>0.004972261079999999</v>
      </c>
      <c r="I20" s="53">
        <f>+F20+G20+H20</f>
        <v>0.11730064307999999</v>
      </c>
      <c r="J20" s="54">
        <f t="shared" si="1"/>
        <v>0.15523567105207198</v>
      </c>
      <c r="K20" s="59"/>
      <c r="L20" s="2"/>
      <c r="M20" s="8"/>
      <c r="N20" s="3" t="s">
        <v>85</v>
      </c>
      <c r="O20" s="3"/>
      <c r="P20" s="12"/>
    </row>
    <row r="21" spans="2:16" ht="12.75">
      <c r="B21" s="21"/>
      <c r="C21" s="36" t="s">
        <v>7</v>
      </c>
      <c r="D21" s="34" t="s">
        <v>8</v>
      </c>
      <c r="E21" s="64" t="s">
        <v>116</v>
      </c>
      <c r="F21" s="55">
        <v>5.336234199999999</v>
      </c>
      <c r="G21" s="55">
        <f t="shared" si="0"/>
        <v>0.2934928809999999</v>
      </c>
      <c r="H21" s="55">
        <f t="shared" si="2"/>
        <v>0.24920213713999995</v>
      </c>
      <c r="I21" s="55">
        <f t="shared" si="3"/>
        <v>5.878929218139999</v>
      </c>
      <c r="J21" s="56">
        <f>+I21*1.3834</f>
        <v>8.132910680374874</v>
      </c>
      <c r="K21" s="59"/>
      <c r="L21" s="2"/>
      <c r="M21" s="8"/>
      <c r="N21" s="3" t="s">
        <v>21</v>
      </c>
      <c r="O21" s="3"/>
      <c r="P21" s="12"/>
    </row>
    <row r="22" spans="2:16" ht="12.75">
      <c r="B22" s="28" t="s">
        <v>27</v>
      </c>
      <c r="C22" s="16" t="s">
        <v>23</v>
      </c>
      <c r="D22" s="32" t="s">
        <v>20</v>
      </c>
      <c r="E22" s="65" t="s">
        <v>118</v>
      </c>
      <c r="F22" s="51">
        <v>0.0835958</v>
      </c>
      <c r="G22" s="51">
        <f t="shared" si="0"/>
        <v>0.004597769</v>
      </c>
      <c r="H22" s="51">
        <f t="shared" si="2"/>
        <v>0.0039039238599999997</v>
      </c>
      <c r="I22" s="51">
        <f t="shared" si="3"/>
        <v>0.09209749286</v>
      </c>
      <c r="J22" s="52">
        <f>+I22*1.3834</f>
        <v>0.127407671622524</v>
      </c>
      <c r="K22" s="59"/>
      <c r="L22" s="2"/>
      <c r="M22" s="8" t="s">
        <v>125</v>
      </c>
      <c r="N22" s="3"/>
      <c r="O22" s="3"/>
      <c r="P22" s="12"/>
    </row>
    <row r="23" spans="2:16" ht="12.75">
      <c r="B23" s="20"/>
      <c r="C23" s="16" t="s">
        <v>24</v>
      </c>
      <c r="D23" s="32" t="s">
        <v>25</v>
      </c>
      <c r="E23" s="65" t="s">
        <v>118</v>
      </c>
      <c r="F23" s="51">
        <v>0.1065</v>
      </c>
      <c r="G23" s="51">
        <f t="shared" si="0"/>
        <v>0.0058575</v>
      </c>
      <c r="H23" s="51">
        <f t="shared" si="2"/>
        <v>0.004973549999999999</v>
      </c>
      <c r="I23" s="51">
        <f t="shared" si="3"/>
        <v>0.11733104999999999</v>
      </c>
      <c r="J23" s="52">
        <f>+I23*1.3834</f>
        <v>0.16231577457</v>
      </c>
      <c r="K23" s="59"/>
      <c r="L23" s="2"/>
      <c r="M23" s="15"/>
      <c r="N23" s="3" t="s">
        <v>124</v>
      </c>
      <c r="O23" s="3"/>
      <c r="P23" s="12"/>
    </row>
    <row r="24" spans="2:16" ht="12.75">
      <c r="B24" s="39"/>
      <c r="C24" s="38"/>
      <c r="D24" s="33" t="s">
        <v>26</v>
      </c>
      <c r="E24" s="65" t="s">
        <v>118</v>
      </c>
      <c r="F24" s="53">
        <v>0.1616328</v>
      </c>
      <c r="G24" s="53">
        <f t="shared" si="0"/>
        <v>0.008889804</v>
      </c>
      <c r="H24" s="53">
        <f t="shared" si="2"/>
        <v>0.007548251759999999</v>
      </c>
      <c r="I24" s="53">
        <f t="shared" si="3"/>
        <v>0.17807085575999998</v>
      </c>
      <c r="J24" s="54">
        <f>+I24*1.3834</f>
        <v>0.24634322185838398</v>
      </c>
      <c r="K24" s="59"/>
      <c r="L24" s="2"/>
      <c r="M24" s="8"/>
      <c r="N24" s="3" t="s">
        <v>123</v>
      </c>
      <c r="O24" s="3"/>
      <c r="P24" s="12"/>
    </row>
    <row r="25" spans="2:16" ht="13.5" thickBot="1">
      <c r="B25" s="19" t="s">
        <v>6</v>
      </c>
      <c r="C25" s="16" t="s">
        <v>7</v>
      </c>
      <c r="D25" s="32" t="s">
        <v>83</v>
      </c>
      <c r="E25" s="64" t="s">
        <v>116</v>
      </c>
      <c r="F25" s="51">
        <v>10.614101</v>
      </c>
      <c r="G25" s="55">
        <f>+F25*0.055</f>
        <v>0.583775555</v>
      </c>
      <c r="H25" s="51">
        <f t="shared" si="2"/>
        <v>0.49567851669999996</v>
      </c>
      <c r="I25" s="55">
        <f t="shared" si="3"/>
        <v>11.6935550717</v>
      </c>
      <c r="J25" s="52">
        <f>+I25*1.3234</f>
        <v>15.47525078188778</v>
      </c>
      <c r="K25" s="59"/>
      <c r="L25" s="2"/>
      <c r="M25" s="9" t="s">
        <v>108</v>
      </c>
      <c r="N25" s="10"/>
      <c r="O25" s="10"/>
      <c r="P25" s="13"/>
    </row>
    <row r="26" spans="2:15" ht="13.5" thickTop="1">
      <c r="B26" s="19"/>
      <c r="C26" s="16" t="s">
        <v>86</v>
      </c>
      <c r="D26" s="32" t="s">
        <v>87</v>
      </c>
      <c r="E26" s="32"/>
      <c r="F26" s="51"/>
      <c r="G26" s="53"/>
      <c r="H26" s="51">
        <f t="shared" si="2"/>
        <v>0</v>
      </c>
      <c r="I26" s="53"/>
      <c r="J26" s="52"/>
      <c r="K26" s="59"/>
      <c r="L26" s="2"/>
      <c r="M26" s="2"/>
      <c r="N26" s="2"/>
      <c r="O26" s="2"/>
    </row>
    <row r="27" spans="2:14" ht="12.75">
      <c r="B27" s="21" t="s">
        <v>27</v>
      </c>
      <c r="C27" s="36" t="s">
        <v>7</v>
      </c>
      <c r="D27" s="34" t="s">
        <v>8</v>
      </c>
      <c r="E27" s="64" t="s">
        <v>116</v>
      </c>
      <c r="F27" s="55">
        <v>5.336234199999999</v>
      </c>
      <c r="G27" s="55">
        <f aca="true" t="shared" si="4" ref="G27:G79">+F27*0.055</f>
        <v>0.2934928809999999</v>
      </c>
      <c r="H27" s="55">
        <f t="shared" si="2"/>
        <v>0.24920213713999995</v>
      </c>
      <c r="I27" s="55">
        <f t="shared" si="3"/>
        <v>5.878929218139999</v>
      </c>
      <c r="J27" s="56">
        <f>+I27*1.3234</f>
        <v>7.780174927286474</v>
      </c>
      <c r="K27" s="59"/>
      <c r="L27" s="2"/>
      <c r="M27" s="2" t="s">
        <v>113</v>
      </c>
      <c r="N27" s="2"/>
    </row>
    <row r="28" spans="2:14" ht="12.75">
      <c r="B28" s="37"/>
      <c r="C28" s="38" t="s">
        <v>28</v>
      </c>
      <c r="D28" s="33" t="s">
        <v>29</v>
      </c>
      <c r="E28" s="65" t="s">
        <v>118</v>
      </c>
      <c r="F28" s="53">
        <v>0.1269972</v>
      </c>
      <c r="G28" s="53">
        <f t="shared" si="4"/>
        <v>0.006984846</v>
      </c>
      <c r="H28" s="53">
        <f t="shared" si="2"/>
        <v>0.00593076924</v>
      </c>
      <c r="I28" s="53">
        <f t="shared" si="3"/>
        <v>0.13991281524</v>
      </c>
      <c r="J28" s="54">
        <f>+I28*1.3234</f>
        <v>0.18516061968861597</v>
      </c>
      <c r="K28" s="59"/>
      <c r="L28" s="2"/>
      <c r="M28" s="2" t="s">
        <v>106</v>
      </c>
      <c r="N28" s="2"/>
    </row>
    <row r="29" spans="2:14" ht="12.75">
      <c r="B29" s="19"/>
      <c r="C29" s="16" t="s">
        <v>33</v>
      </c>
      <c r="D29" s="34" t="s">
        <v>8</v>
      </c>
      <c r="E29" s="64" t="s">
        <v>116</v>
      </c>
      <c r="F29" s="55">
        <v>8.9661306</v>
      </c>
      <c r="G29" s="55">
        <f t="shared" si="4"/>
        <v>0.493137183</v>
      </c>
      <c r="H29" s="51">
        <f t="shared" si="2"/>
        <v>0.41871829901999996</v>
      </c>
      <c r="I29" s="55">
        <f t="shared" si="3"/>
        <v>9.87798608202</v>
      </c>
      <c r="J29" s="56">
        <f aca="true" t="shared" si="5" ref="J29:J34">+I29*1.3834</f>
        <v>13.665205945866466</v>
      </c>
      <c r="K29" s="59"/>
      <c r="L29" s="2"/>
      <c r="M29" s="2" t="s">
        <v>126</v>
      </c>
      <c r="N29" s="2"/>
    </row>
    <row r="30" spans="2:13" ht="12.75">
      <c r="B30" s="28" t="s">
        <v>101</v>
      </c>
      <c r="C30" s="16" t="s">
        <v>34</v>
      </c>
      <c r="D30" s="32" t="s">
        <v>35</v>
      </c>
      <c r="E30" s="65" t="s">
        <v>118</v>
      </c>
      <c r="F30" s="51">
        <v>0.1638777</v>
      </c>
      <c r="G30" s="51">
        <f t="shared" si="4"/>
        <v>0.0090132735</v>
      </c>
      <c r="H30" s="51">
        <f t="shared" si="2"/>
        <v>0.007653088589999999</v>
      </c>
      <c r="I30" s="51">
        <f t="shared" si="3"/>
        <v>0.18054406208999998</v>
      </c>
      <c r="J30" s="52">
        <f t="shared" si="5"/>
        <v>0.24976465549530596</v>
      </c>
      <c r="K30" s="59"/>
      <c r="L30" s="2"/>
      <c r="M30" s="2" t="s">
        <v>127</v>
      </c>
    </row>
    <row r="31" spans="2:14" ht="12.75">
      <c r="B31" s="19"/>
      <c r="C31" s="16" t="s">
        <v>37</v>
      </c>
      <c r="D31" s="32" t="s">
        <v>38</v>
      </c>
      <c r="E31" s="65" t="s">
        <v>118</v>
      </c>
      <c r="F31" s="51">
        <v>0.1638777</v>
      </c>
      <c r="G31" s="51">
        <f t="shared" si="4"/>
        <v>0.0090132735</v>
      </c>
      <c r="H31" s="51">
        <f t="shared" si="2"/>
        <v>0.007653088589999999</v>
      </c>
      <c r="I31" s="51">
        <f t="shared" si="3"/>
        <v>0.18054406208999998</v>
      </c>
      <c r="J31" s="52">
        <f t="shared" si="5"/>
        <v>0.24976465549530596</v>
      </c>
      <c r="K31" s="59"/>
      <c r="L31" s="2"/>
      <c r="M31" s="2"/>
      <c r="N31" s="2"/>
    </row>
    <row r="32" spans="2:12" ht="12.75">
      <c r="B32" s="19"/>
      <c r="C32" s="16" t="s">
        <v>39</v>
      </c>
      <c r="D32" s="33" t="s">
        <v>40</v>
      </c>
      <c r="E32" s="65" t="s">
        <v>118</v>
      </c>
      <c r="F32" s="53">
        <v>0.1638777</v>
      </c>
      <c r="G32" s="53">
        <f t="shared" si="4"/>
        <v>0.0090132735</v>
      </c>
      <c r="H32" s="51">
        <f t="shared" si="2"/>
        <v>0.007653088589999999</v>
      </c>
      <c r="I32" s="53">
        <f t="shared" si="3"/>
        <v>0.18054406208999998</v>
      </c>
      <c r="J32" s="54">
        <f t="shared" si="5"/>
        <v>0.24976465549530596</v>
      </c>
      <c r="K32" s="59"/>
      <c r="L32" s="2"/>
    </row>
    <row r="33" spans="2:12" ht="12.75">
      <c r="B33" s="21" t="s">
        <v>101</v>
      </c>
      <c r="C33" s="36" t="s">
        <v>33</v>
      </c>
      <c r="D33" s="34" t="s">
        <v>8</v>
      </c>
      <c r="E33" s="64" t="s">
        <v>116</v>
      </c>
      <c r="F33" s="55">
        <v>8.9661306</v>
      </c>
      <c r="G33" s="55">
        <f t="shared" si="4"/>
        <v>0.493137183</v>
      </c>
      <c r="H33" s="55">
        <f t="shared" si="2"/>
        <v>0.41871829901999996</v>
      </c>
      <c r="I33" s="55">
        <f t="shared" si="3"/>
        <v>9.87798608202</v>
      </c>
      <c r="J33" s="56">
        <f t="shared" si="5"/>
        <v>13.665205945866466</v>
      </c>
      <c r="K33" s="59"/>
      <c r="L33" s="2"/>
    </row>
    <row r="34" spans="2:14" ht="12.75">
      <c r="B34" s="37"/>
      <c r="C34" s="38" t="s">
        <v>28</v>
      </c>
      <c r="D34" s="33" t="s">
        <v>29</v>
      </c>
      <c r="E34" s="65" t="s">
        <v>118</v>
      </c>
      <c r="F34" s="53">
        <v>0.1638777</v>
      </c>
      <c r="G34" s="53">
        <f t="shared" si="4"/>
        <v>0.0090132735</v>
      </c>
      <c r="H34" s="53">
        <f t="shared" si="2"/>
        <v>0.007653088589999999</v>
      </c>
      <c r="I34" s="53">
        <f t="shared" si="3"/>
        <v>0.18054406208999998</v>
      </c>
      <c r="J34" s="54">
        <f t="shared" si="5"/>
        <v>0.24976465549530596</v>
      </c>
      <c r="K34" s="59"/>
      <c r="L34" s="2"/>
      <c r="M34" s="2" t="s">
        <v>76</v>
      </c>
      <c r="N34" s="2"/>
    </row>
    <row r="35" spans="2:14" ht="12.75">
      <c r="B35" s="22"/>
      <c r="C35" s="16" t="s">
        <v>42</v>
      </c>
      <c r="D35" s="34" t="s">
        <v>8</v>
      </c>
      <c r="E35" s="64" t="s">
        <v>116</v>
      </c>
      <c r="F35" s="55">
        <v>8.9661306</v>
      </c>
      <c r="G35" s="55">
        <f t="shared" si="4"/>
        <v>0.493137183</v>
      </c>
      <c r="H35" s="51">
        <f t="shared" si="2"/>
        <v>0.41871829901999996</v>
      </c>
      <c r="I35" s="55">
        <f t="shared" si="3"/>
        <v>9.87798608202</v>
      </c>
      <c r="J35" s="56">
        <f>+I35*1.276</f>
        <v>12.60431024065752</v>
      </c>
      <c r="K35" s="59"/>
      <c r="L35" s="2"/>
      <c r="M35" s="2" t="s">
        <v>77</v>
      </c>
      <c r="N35" s="2"/>
    </row>
    <row r="36" spans="2:14" ht="12.75">
      <c r="B36" s="19" t="s">
        <v>41</v>
      </c>
      <c r="C36" s="16" t="s">
        <v>43</v>
      </c>
      <c r="D36" s="32" t="s">
        <v>99</v>
      </c>
      <c r="E36" s="65" t="s">
        <v>118</v>
      </c>
      <c r="F36" s="51">
        <v>0.16448275400000004</v>
      </c>
      <c r="G36" s="51">
        <f t="shared" si="4"/>
        <v>0.009046551470000002</v>
      </c>
      <c r="H36" s="51">
        <f t="shared" si="2"/>
        <v>0.007681344611800002</v>
      </c>
      <c r="I36" s="51">
        <f t="shared" si="3"/>
        <v>0.18121065008180004</v>
      </c>
      <c r="J36" s="52">
        <f>+I36*1.276</f>
        <v>0.23122478950437686</v>
      </c>
      <c r="K36" s="59"/>
      <c r="L36" s="2"/>
      <c r="M36" s="2" t="s">
        <v>78</v>
      </c>
      <c r="N36" s="2"/>
    </row>
    <row r="37" spans="2:14" ht="12.75">
      <c r="B37" s="20"/>
      <c r="C37" s="16" t="s">
        <v>32</v>
      </c>
      <c r="D37" s="32" t="s">
        <v>100</v>
      </c>
      <c r="E37" s="65" t="s">
        <v>118</v>
      </c>
      <c r="F37" s="51">
        <v>0.16448275400000004</v>
      </c>
      <c r="G37" s="51">
        <f t="shared" si="4"/>
        <v>0.009046551470000002</v>
      </c>
      <c r="H37" s="51">
        <f t="shared" si="2"/>
        <v>0.007681344611800002</v>
      </c>
      <c r="I37" s="51">
        <f t="shared" si="3"/>
        <v>0.18121065008180004</v>
      </c>
      <c r="J37" s="52">
        <f>+I37*1.276</f>
        <v>0.23122478950437686</v>
      </c>
      <c r="K37" s="59"/>
      <c r="L37" s="2"/>
      <c r="M37" s="2" t="s">
        <v>79</v>
      </c>
      <c r="N37" s="2"/>
    </row>
    <row r="38" spans="2:12" ht="12.75">
      <c r="B38" s="20"/>
      <c r="C38" s="16"/>
      <c r="D38" s="33" t="s">
        <v>14</v>
      </c>
      <c r="E38" s="65" t="s">
        <v>118</v>
      </c>
      <c r="F38" s="53">
        <v>0.181392196</v>
      </c>
      <c r="G38" s="53">
        <f t="shared" si="4"/>
        <v>0.009976570780000001</v>
      </c>
      <c r="H38" s="51">
        <f t="shared" si="2"/>
        <v>0.0084710155532</v>
      </c>
      <c r="I38" s="53">
        <f t="shared" si="3"/>
        <v>0.19983978233320002</v>
      </c>
      <c r="J38" s="54">
        <f>+I38*1.276</f>
        <v>0.25499556225716324</v>
      </c>
      <c r="K38" s="59"/>
      <c r="L38" s="2"/>
    </row>
    <row r="39" spans="2:14" ht="12.75">
      <c r="B39" s="21" t="s">
        <v>44</v>
      </c>
      <c r="C39" s="36" t="s">
        <v>105</v>
      </c>
      <c r="D39" s="34" t="s">
        <v>45</v>
      </c>
      <c r="E39" s="64" t="s">
        <v>116</v>
      </c>
      <c r="F39" s="55">
        <v>5.106399199999999</v>
      </c>
      <c r="G39" s="55">
        <f t="shared" si="4"/>
        <v>0.28085195599999996</v>
      </c>
      <c r="H39" s="55">
        <f t="shared" si="2"/>
        <v>0.23846884263999996</v>
      </c>
      <c r="I39" s="55">
        <f t="shared" si="3"/>
        <v>5.625719998639999</v>
      </c>
      <c r="J39" s="56">
        <f>+I39*1.3234</f>
        <v>7.445077846200174</v>
      </c>
      <c r="K39" s="59"/>
      <c r="L39" s="2"/>
      <c r="M39" s="2" t="s">
        <v>80</v>
      </c>
      <c r="N39" s="2"/>
    </row>
    <row r="40" spans="2:14" ht="12.75">
      <c r="B40" s="37"/>
      <c r="C40" s="38" t="s">
        <v>104</v>
      </c>
      <c r="D40" s="33" t="s">
        <v>46</v>
      </c>
      <c r="E40" s="65" t="s">
        <v>118</v>
      </c>
      <c r="F40" s="53">
        <v>0.13939759999999998</v>
      </c>
      <c r="G40" s="53">
        <f t="shared" si="4"/>
        <v>0.007666867999999999</v>
      </c>
      <c r="H40" s="53">
        <f t="shared" si="2"/>
        <v>0.006509867919999999</v>
      </c>
      <c r="I40" s="53">
        <f t="shared" si="3"/>
        <v>0.15357433591999997</v>
      </c>
      <c r="J40" s="54">
        <f>+I40*1.3234</f>
        <v>0.20324027615652795</v>
      </c>
      <c r="K40" s="59"/>
      <c r="L40" s="2"/>
      <c r="M40" s="2" t="s">
        <v>81</v>
      </c>
      <c r="N40" s="2"/>
    </row>
    <row r="41" spans="2:14" ht="12.75">
      <c r="B41" s="19" t="s">
        <v>44</v>
      </c>
      <c r="C41" s="16" t="s">
        <v>103</v>
      </c>
      <c r="D41" s="34" t="s">
        <v>47</v>
      </c>
      <c r="E41" s="64" t="s">
        <v>116</v>
      </c>
      <c r="F41" s="55">
        <v>5.106399199999999</v>
      </c>
      <c r="G41" s="55">
        <f t="shared" si="4"/>
        <v>0.28085195599999996</v>
      </c>
      <c r="H41" s="51">
        <f t="shared" si="2"/>
        <v>0.23846884263999996</v>
      </c>
      <c r="I41" s="55">
        <f t="shared" si="3"/>
        <v>5.625719998639999</v>
      </c>
      <c r="J41" s="56">
        <f>+I41*1.3234</f>
        <v>7.445077846200174</v>
      </c>
      <c r="K41" s="59"/>
      <c r="L41" s="2"/>
      <c r="M41" s="2" t="s">
        <v>82</v>
      </c>
      <c r="N41" s="2"/>
    </row>
    <row r="42" spans="2:14" ht="12.75">
      <c r="B42" s="19"/>
      <c r="C42" s="16" t="s">
        <v>17</v>
      </c>
      <c r="D42" s="33" t="s">
        <v>48</v>
      </c>
      <c r="E42" s="65" t="s">
        <v>118</v>
      </c>
      <c r="F42" s="53">
        <v>0.06969879999999999</v>
      </c>
      <c r="G42" s="53">
        <f t="shared" si="4"/>
        <v>0.0038334339999999997</v>
      </c>
      <c r="H42" s="51">
        <f t="shared" si="2"/>
        <v>0.0032549339599999994</v>
      </c>
      <c r="I42" s="53">
        <f t="shared" si="3"/>
        <v>0.07678716795999999</v>
      </c>
      <c r="J42" s="54">
        <f>+I42*1.3234</f>
        <v>0.10162013807826398</v>
      </c>
      <c r="K42" s="59"/>
      <c r="L42" s="2"/>
      <c r="M42" s="2" t="s">
        <v>107</v>
      </c>
      <c r="N42" s="2"/>
    </row>
    <row r="43" spans="2:12" ht="12.75">
      <c r="B43" s="21" t="s">
        <v>44</v>
      </c>
      <c r="C43" s="36" t="s">
        <v>49</v>
      </c>
      <c r="D43" s="34" t="s">
        <v>51</v>
      </c>
      <c r="E43" s="64" t="s">
        <v>116</v>
      </c>
      <c r="F43" s="55">
        <v>5.2243099</v>
      </c>
      <c r="G43" s="55">
        <f t="shared" si="4"/>
        <v>0.28733704449999997</v>
      </c>
      <c r="H43" s="55">
        <f t="shared" si="2"/>
        <v>0.24397527233</v>
      </c>
      <c r="I43" s="55">
        <f t="shared" si="3"/>
        <v>5.75562221683</v>
      </c>
      <c r="J43" s="56">
        <f aca="true" t="shared" si="6" ref="J43:J54">+I43*1.3834</f>
        <v>7.962327774762621</v>
      </c>
      <c r="K43" s="59"/>
      <c r="L43" s="2"/>
    </row>
    <row r="44" spans="2:15" ht="12.75">
      <c r="B44" s="39"/>
      <c r="C44" s="38" t="s">
        <v>102</v>
      </c>
      <c r="D44" s="33" t="s">
        <v>31</v>
      </c>
      <c r="E44" s="65" t="s">
        <v>118</v>
      </c>
      <c r="F44" s="53">
        <v>0.10241019999999999</v>
      </c>
      <c r="G44" s="53">
        <f t="shared" si="4"/>
        <v>0.0056325609999999995</v>
      </c>
      <c r="H44" s="53">
        <f t="shared" si="2"/>
        <v>0.00478255634</v>
      </c>
      <c r="I44" s="53">
        <f t="shared" si="3"/>
        <v>0.11282531733999998</v>
      </c>
      <c r="J44" s="54">
        <f t="shared" si="6"/>
        <v>0.15608254400815597</v>
      </c>
      <c r="K44" s="59"/>
      <c r="L44" s="2"/>
      <c r="M44" s="2"/>
      <c r="N44" s="2"/>
      <c r="O44" s="2"/>
    </row>
    <row r="45" spans="2:14" ht="12.75">
      <c r="B45" s="22"/>
      <c r="C45" s="16" t="s">
        <v>97</v>
      </c>
      <c r="D45" s="34" t="s">
        <v>53</v>
      </c>
      <c r="E45" s="64" t="s">
        <v>117</v>
      </c>
      <c r="F45" s="55">
        <v>11.275833379999998</v>
      </c>
      <c r="G45" s="55">
        <f t="shared" si="4"/>
        <v>0.6201708358999999</v>
      </c>
      <c r="H45" s="51">
        <f t="shared" si="2"/>
        <v>0.5265814188459998</v>
      </c>
      <c r="I45" s="55">
        <f t="shared" si="3"/>
        <v>12.422585634745998</v>
      </c>
      <c r="J45" s="56">
        <f t="shared" si="6"/>
        <v>17.185404967107612</v>
      </c>
      <c r="K45" s="59"/>
      <c r="L45" s="2"/>
      <c r="M45" s="2"/>
      <c r="N45" s="2"/>
    </row>
    <row r="46" spans="2:14" ht="12.75">
      <c r="B46" s="22"/>
      <c r="C46" s="16" t="s">
        <v>54</v>
      </c>
      <c r="D46" s="32" t="s">
        <v>55</v>
      </c>
      <c r="E46" s="65" t="s">
        <v>118</v>
      </c>
      <c r="F46" s="51">
        <v>0.11428465199999999</v>
      </c>
      <c r="G46" s="51">
        <f t="shared" si="4"/>
        <v>0.006285655859999999</v>
      </c>
      <c r="H46" s="51">
        <f t="shared" si="2"/>
        <v>0.0053370932484</v>
      </c>
      <c r="I46" s="51">
        <f t="shared" si="3"/>
        <v>0.12590740110839999</v>
      </c>
      <c r="J46" s="52">
        <f t="shared" si="6"/>
        <v>0.17418029869336055</v>
      </c>
      <c r="K46" s="59"/>
      <c r="L46" s="2"/>
      <c r="M46" s="2"/>
      <c r="N46" s="2"/>
    </row>
    <row r="47" spans="2:14" ht="12.75">
      <c r="B47" s="19" t="s">
        <v>88</v>
      </c>
      <c r="C47" s="16" t="s">
        <v>56</v>
      </c>
      <c r="D47" s="32" t="s">
        <v>57</v>
      </c>
      <c r="E47" s="65" t="s">
        <v>118</v>
      </c>
      <c r="F47" s="51">
        <v>0.09473264199999999</v>
      </c>
      <c r="G47" s="51">
        <f t="shared" si="4"/>
        <v>0.00521029531</v>
      </c>
      <c r="H47" s="51">
        <f t="shared" si="2"/>
        <v>0.0044240143814</v>
      </c>
      <c r="I47" s="51">
        <f t="shared" si="3"/>
        <v>0.10436695169139999</v>
      </c>
      <c r="J47" s="52">
        <f t="shared" si="6"/>
        <v>0.14438124096988275</v>
      </c>
      <c r="K47" s="59"/>
      <c r="L47" s="2"/>
      <c r="M47" s="2"/>
      <c r="N47" s="2"/>
    </row>
    <row r="48" spans="2:14" ht="12.75">
      <c r="B48" s="20"/>
      <c r="C48" s="16" t="s">
        <v>36</v>
      </c>
      <c r="D48" s="32" t="s">
        <v>58</v>
      </c>
      <c r="E48" s="65" t="s">
        <v>118</v>
      </c>
      <c r="F48" s="51">
        <v>0.07921717599999999</v>
      </c>
      <c r="G48" s="51">
        <f t="shared" si="4"/>
        <v>0.00435694468</v>
      </c>
      <c r="H48" s="51">
        <f t="shared" si="2"/>
        <v>0.003699442119199999</v>
      </c>
      <c r="I48" s="51">
        <f t="shared" si="3"/>
        <v>0.08727356279919998</v>
      </c>
      <c r="J48" s="52">
        <f t="shared" si="6"/>
        <v>0.12073424677641326</v>
      </c>
      <c r="K48" s="59"/>
      <c r="L48" s="2"/>
      <c r="M48" s="2"/>
      <c r="N48" s="2"/>
    </row>
    <row r="49" spans="2:14" ht="12.75">
      <c r="B49" s="20"/>
      <c r="C49" s="16"/>
      <c r="D49" s="33" t="s">
        <v>14</v>
      </c>
      <c r="E49" s="65" t="s">
        <v>118</v>
      </c>
      <c r="F49" s="53">
        <v>0.05714232599999999</v>
      </c>
      <c r="G49" s="53">
        <f t="shared" si="4"/>
        <v>0.0031428279299999997</v>
      </c>
      <c r="H49" s="51">
        <f t="shared" si="2"/>
        <v>0.0026685466242</v>
      </c>
      <c r="I49" s="53">
        <f t="shared" si="3"/>
        <v>0.06295370055419999</v>
      </c>
      <c r="J49" s="54">
        <f t="shared" si="6"/>
        <v>0.08709014934668027</v>
      </c>
      <c r="K49" s="59"/>
      <c r="L49" s="2"/>
      <c r="M49" s="2"/>
      <c r="N49" s="2"/>
    </row>
    <row r="50" spans="2:14" ht="12.75">
      <c r="B50" s="40"/>
      <c r="C50" s="36" t="s">
        <v>97</v>
      </c>
      <c r="D50" s="34" t="s">
        <v>53</v>
      </c>
      <c r="E50" s="64" t="s">
        <v>117</v>
      </c>
      <c r="F50" s="55">
        <v>10.37391808</v>
      </c>
      <c r="G50" s="55">
        <f t="shared" si="4"/>
        <v>0.5705654943999999</v>
      </c>
      <c r="H50" s="55">
        <f t="shared" si="2"/>
        <v>0.48446197433599997</v>
      </c>
      <c r="I50" s="55">
        <f t="shared" si="3"/>
        <v>11.428945548736</v>
      </c>
      <c r="J50" s="56">
        <f t="shared" si="6"/>
        <v>15.810803272121381</v>
      </c>
      <c r="K50" s="59"/>
      <c r="L50" s="2"/>
      <c r="M50" s="2"/>
      <c r="N50" s="2"/>
    </row>
    <row r="51" spans="2:14" ht="12.75">
      <c r="B51" s="19"/>
      <c r="C51" s="16" t="s">
        <v>54</v>
      </c>
      <c r="D51" s="32" t="s">
        <v>55</v>
      </c>
      <c r="E51" s="65" t="s">
        <v>118</v>
      </c>
      <c r="F51" s="51">
        <v>0.105202428</v>
      </c>
      <c r="G51" s="51">
        <f t="shared" si="4"/>
        <v>0.00578613354</v>
      </c>
      <c r="H51" s="51">
        <f t="shared" si="2"/>
        <v>0.0049129533876</v>
      </c>
      <c r="I51" s="51">
        <f t="shared" si="3"/>
        <v>0.11590151492760001</v>
      </c>
      <c r="J51" s="52">
        <f t="shared" si="6"/>
        <v>0.16033815575084184</v>
      </c>
      <c r="K51" s="59"/>
      <c r="L51" s="2"/>
      <c r="M51" s="2"/>
      <c r="N51" s="2"/>
    </row>
    <row r="52" spans="2:14" ht="12.75">
      <c r="B52" s="28" t="s">
        <v>88</v>
      </c>
      <c r="C52" s="16" t="s">
        <v>56</v>
      </c>
      <c r="D52" s="32" t="s">
        <v>57</v>
      </c>
      <c r="E52" s="65" t="s">
        <v>118</v>
      </c>
      <c r="F52" s="51">
        <v>0.087416406</v>
      </c>
      <c r="G52" s="51">
        <f t="shared" si="4"/>
        <v>0.00480790233</v>
      </c>
      <c r="H52" s="51">
        <f t="shared" si="2"/>
        <v>0.0040823461602</v>
      </c>
      <c r="I52" s="51">
        <f t="shared" si="3"/>
        <v>0.09630665449020001</v>
      </c>
      <c r="J52" s="52">
        <f t="shared" si="6"/>
        <v>0.1332306258217427</v>
      </c>
      <c r="K52" s="59"/>
      <c r="L52" s="2"/>
      <c r="M52" s="2"/>
      <c r="N52" s="2"/>
    </row>
    <row r="53" spans="2:14" ht="12.75">
      <c r="B53" s="20"/>
      <c r="C53" s="16" t="s">
        <v>59</v>
      </c>
      <c r="D53" s="32" t="s">
        <v>58</v>
      </c>
      <c r="E53" s="65" t="s">
        <v>118</v>
      </c>
      <c r="F53" s="51">
        <v>0.07291007599999998</v>
      </c>
      <c r="G53" s="51">
        <f t="shared" si="4"/>
        <v>0.004010054179999999</v>
      </c>
      <c r="H53" s="51">
        <f t="shared" si="2"/>
        <v>0.0034049005491999986</v>
      </c>
      <c r="I53" s="51">
        <f t="shared" si="3"/>
        <v>0.08032503072919997</v>
      </c>
      <c r="J53" s="52">
        <f t="shared" si="6"/>
        <v>0.11112164751077523</v>
      </c>
      <c r="K53" s="59"/>
      <c r="L53" s="2"/>
      <c r="M53" s="2"/>
      <c r="N53" s="2"/>
    </row>
    <row r="54" spans="2:14" ht="12.75">
      <c r="B54" s="39"/>
      <c r="C54" s="38"/>
      <c r="D54" s="33" t="s">
        <v>14</v>
      </c>
      <c r="E54" s="65" t="s">
        <v>118</v>
      </c>
      <c r="F54" s="53">
        <v>0.05272735599999999</v>
      </c>
      <c r="G54" s="53">
        <f t="shared" si="4"/>
        <v>0.0029000045799999993</v>
      </c>
      <c r="H54" s="53">
        <f t="shared" si="2"/>
        <v>0.0024623675251999994</v>
      </c>
      <c r="I54" s="53">
        <f t="shared" si="3"/>
        <v>0.05808972810519999</v>
      </c>
      <c r="J54" s="54">
        <f t="shared" si="6"/>
        <v>0.08036132986073366</v>
      </c>
      <c r="K54" s="59"/>
      <c r="L54" s="2"/>
      <c r="M54" s="2"/>
      <c r="N54" s="2"/>
    </row>
    <row r="55" spans="2:14" ht="12.75">
      <c r="B55" s="22"/>
      <c r="C55" s="16" t="s">
        <v>95</v>
      </c>
      <c r="D55" s="34" t="s">
        <v>53</v>
      </c>
      <c r="E55" s="64" t="s">
        <v>117</v>
      </c>
      <c r="F55" s="55">
        <v>6.955722163999999</v>
      </c>
      <c r="G55" s="55">
        <f t="shared" si="4"/>
        <v>0.38256471901999994</v>
      </c>
      <c r="H55" s="51">
        <f t="shared" si="2"/>
        <v>0.32483222505879994</v>
      </c>
      <c r="I55" s="55">
        <f t="shared" si="3"/>
        <v>7.663119108078799</v>
      </c>
      <c r="J55" s="56">
        <f>+I55*1.21</f>
        <v>9.272374120775346</v>
      </c>
      <c r="K55" s="59"/>
      <c r="L55" s="2"/>
      <c r="M55" s="2"/>
      <c r="N55" s="2"/>
    </row>
    <row r="56" spans="2:14" ht="12.75">
      <c r="B56" s="19"/>
      <c r="C56" s="16" t="s">
        <v>60</v>
      </c>
      <c r="D56" s="32" t="s">
        <v>55</v>
      </c>
      <c r="E56" s="65" t="s">
        <v>118</v>
      </c>
      <c r="F56" s="51">
        <v>0.093849648</v>
      </c>
      <c r="G56" s="51">
        <f t="shared" si="4"/>
        <v>0.00516173064</v>
      </c>
      <c r="H56" s="51">
        <f t="shared" si="2"/>
        <v>0.0043827785615999995</v>
      </c>
      <c r="I56" s="51">
        <f t="shared" si="3"/>
        <v>0.1033941572016</v>
      </c>
      <c r="J56" s="52">
        <f>+I56*1.21</f>
        <v>0.12510693021393599</v>
      </c>
      <c r="K56" s="59"/>
      <c r="L56" s="2"/>
      <c r="M56" s="2"/>
      <c r="N56" s="2"/>
    </row>
    <row r="57" spans="2:14" ht="12.75">
      <c r="B57" s="19">
        <v>50</v>
      </c>
      <c r="C57" s="16" t="s">
        <v>61</v>
      </c>
      <c r="D57" s="32" t="s">
        <v>57</v>
      </c>
      <c r="E57" s="65" t="s">
        <v>118</v>
      </c>
      <c r="F57" s="51">
        <v>0.07757732999999999</v>
      </c>
      <c r="G57" s="51">
        <f t="shared" si="4"/>
        <v>0.004266753149999999</v>
      </c>
      <c r="H57" s="51">
        <f t="shared" si="2"/>
        <v>0.0036228613109999994</v>
      </c>
      <c r="I57" s="51">
        <f t="shared" si="3"/>
        <v>0.08546694446099998</v>
      </c>
      <c r="J57" s="52">
        <f>+I57*1.21</f>
        <v>0.10341500279780996</v>
      </c>
      <c r="K57" s="59"/>
      <c r="L57" s="2"/>
      <c r="M57" s="2"/>
      <c r="N57" s="2"/>
    </row>
    <row r="58" spans="2:14" ht="12.75">
      <c r="B58" s="20"/>
      <c r="C58" s="17">
        <v>502105</v>
      </c>
      <c r="D58" s="32" t="s">
        <v>58</v>
      </c>
      <c r="E58" s="65" t="s">
        <v>118</v>
      </c>
      <c r="F58" s="51">
        <v>0.06496313</v>
      </c>
      <c r="G58" s="51">
        <f t="shared" si="4"/>
        <v>0.0035729721499999996</v>
      </c>
      <c r="H58" s="51">
        <f t="shared" si="2"/>
        <v>0.0030337781709999997</v>
      </c>
      <c r="I58" s="51">
        <f t="shared" si="3"/>
        <v>0.071569880321</v>
      </c>
      <c r="J58" s="52">
        <f>+I58*1.21</f>
        <v>0.08659955518841</v>
      </c>
      <c r="K58" s="59"/>
      <c r="L58" s="2"/>
      <c r="M58" s="2"/>
      <c r="N58" s="2"/>
    </row>
    <row r="59" spans="2:14" ht="12.75">
      <c r="B59" s="20"/>
      <c r="C59" s="16"/>
      <c r="D59" s="33" t="s">
        <v>14</v>
      </c>
      <c r="E59" s="65" t="s">
        <v>118</v>
      </c>
      <c r="F59" s="53">
        <v>0.052601214</v>
      </c>
      <c r="G59" s="53">
        <f t="shared" si="4"/>
        <v>0.00289306677</v>
      </c>
      <c r="H59" s="51">
        <f t="shared" si="2"/>
        <v>0.0024564766938</v>
      </c>
      <c r="I59" s="53">
        <f t="shared" si="3"/>
        <v>0.057950757463800004</v>
      </c>
      <c r="J59" s="54">
        <f>+I59*1.21</f>
        <v>0.07012041653119801</v>
      </c>
      <c r="K59" s="59"/>
      <c r="L59" s="2"/>
      <c r="M59" s="2"/>
      <c r="N59" s="2"/>
    </row>
    <row r="60" spans="2:14" ht="12.75">
      <c r="B60" s="40"/>
      <c r="C60" s="36" t="s">
        <v>98</v>
      </c>
      <c r="D60" s="34" t="s">
        <v>53</v>
      </c>
      <c r="E60" s="64" t="s">
        <v>117</v>
      </c>
      <c r="F60" s="55">
        <v>4.443099666</v>
      </c>
      <c r="G60" s="55">
        <f t="shared" si="4"/>
        <v>0.24437048163</v>
      </c>
      <c r="H60" s="55">
        <f t="shared" si="2"/>
        <v>0.2074927544022</v>
      </c>
      <c r="I60" s="55">
        <f t="shared" si="3"/>
        <v>4.8949629020322</v>
      </c>
      <c r="J60" s="56">
        <f aca="true" t="shared" si="7" ref="J60:J69">+I60*1.3834</f>
        <v>6.771691678671345</v>
      </c>
      <c r="K60" s="59"/>
      <c r="L60" s="2"/>
      <c r="M60" s="2"/>
      <c r="N60" s="2"/>
    </row>
    <row r="61" spans="2:14" ht="12.75">
      <c r="B61" s="19"/>
      <c r="C61" s="16" t="s">
        <v>50</v>
      </c>
      <c r="D61" s="32" t="s">
        <v>55</v>
      </c>
      <c r="E61" s="65" t="s">
        <v>118</v>
      </c>
      <c r="F61" s="51">
        <v>0.076189768</v>
      </c>
      <c r="G61" s="51">
        <f t="shared" si="4"/>
        <v>0.00419043724</v>
      </c>
      <c r="H61" s="51">
        <f t="shared" si="2"/>
        <v>0.0035580621656</v>
      </c>
      <c r="I61" s="51">
        <f t="shared" si="3"/>
        <v>0.08393826740560001</v>
      </c>
      <c r="J61" s="52">
        <f t="shared" si="7"/>
        <v>0.11612019912890705</v>
      </c>
      <c r="K61" s="59"/>
      <c r="L61" s="2"/>
      <c r="M61" s="2"/>
      <c r="N61" s="2"/>
    </row>
    <row r="62" spans="2:14" ht="12.75">
      <c r="B62" s="19">
        <v>50</v>
      </c>
      <c r="C62" s="16" t="s">
        <v>63</v>
      </c>
      <c r="D62" s="32" t="s">
        <v>57</v>
      </c>
      <c r="E62" s="65" t="s">
        <v>118</v>
      </c>
      <c r="F62" s="51">
        <v>0.06294485799999999</v>
      </c>
      <c r="G62" s="51">
        <f t="shared" si="4"/>
        <v>0.0034619671899999995</v>
      </c>
      <c r="H62" s="51">
        <f t="shared" si="2"/>
        <v>0.0029395248685999994</v>
      </c>
      <c r="I62" s="51">
        <f t="shared" si="3"/>
        <v>0.06934635005859999</v>
      </c>
      <c r="J62" s="52">
        <f t="shared" si="7"/>
        <v>0.09593374067106722</v>
      </c>
      <c r="K62" s="59"/>
      <c r="L62" s="2"/>
      <c r="M62" s="2"/>
      <c r="N62" s="2"/>
    </row>
    <row r="63" spans="2:14" ht="12.75">
      <c r="B63" s="20"/>
      <c r="C63" s="17">
        <v>501304</v>
      </c>
      <c r="D63" s="32" t="s">
        <v>58</v>
      </c>
      <c r="E63" s="65" t="s">
        <v>118</v>
      </c>
      <c r="F63" s="51">
        <v>0.051718219999999995</v>
      </c>
      <c r="G63" s="51">
        <f t="shared" si="4"/>
        <v>0.0028445020999999997</v>
      </c>
      <c r="H63" s="51">
        <f t="shared" si="2"/>
        <v>0.002415240874</v>
      </c>
      <c r="I63" s="51">
        <f t="shared" si="3"/>
        <v>0.056977962974</v>
      </c>
      <c r="J63" s="52">
        <f t="shared" si="7"/>
        <v>0.0788233139782316</v>
      </c>
      <c r="K63" s="59"/>
      <c r="L63" s="2"/>
      <c r="M63" s="2"/>
      <c r="N63" s="2"/>
    </row>
    <row r="64" spans="2:14" ht="12.75">
      <c r="B64" s="39"/>
      <c r="C64" s="41"/>
      <c r="D64" s="33" t="s">
        <v>14</v>
      </c>
      <c r="E64" s="65" t="s">
        <v>118</v>
      </c>
      <c r="F64" s="53">
        <v>0.036959606</v>
      </c>
      <c r="G64" s="53">
        <f t="shared" si="4"/>
        <v>0.00203277833</v>
      </c>
      <c r="H64" s="53">
        <f t="shared" si="2"/>
        <v>0.0017260136002</v>
      </c>
      <c r="I64" s="53">
        <f t="shared" si="3"/>
        <v>0.0407183979302</v>
      </c>
      <c r="J64" s="54">
        <f t="shared" si="7"/>
        <v>0.056329831696638674</v>
      </c>
      <c r="K64" s="59"/>
      <c r="L64" s="2"/>
      <c r="M64" s="2"/>
      <c r="N64" s="2"/>
    </row>
    <row r="65" spans="2:14" ht="12.75">
      <c r="B65" s="22"/>
      <c r="C65" s="16" t="s">
        <v>30</v>
      </c>
      <c r="D65" s="34" t="s">
        <v>53</v>
      </c>
      <c r="E65" s="64" t="s">
        <v>117</v>
      </c>
      <c r="F65" s="55">
        <v>4.08763151</v>
      </c>
      <c r="G65" s="55">
        <f t="shared" si="4"/>
        <v>0.22481973304999997</v>
      </c>
      <c r="H65" s="51">
        <f t="shared" si="2"/>
        <v>0.19089239151699997</v>
      </c>
      <c r="I65" s="55">
        <f t="shared" si="3"/>
        <v>4.503343634567</v>
      </c>
      <c r="J65" s="56">
        <f t="shared" si="7"/>
        <v>6.229925584059988</v>
      </c>
      <c r="K65" s="59"/>
      <c r="L65" s="2"/>
      <c r="M65" s="2"/>
      <c r="N65" s="2"/>
    </row>
    <row r="66" spans="2:14" ht="12.75">
      <c r="B66" s="19"/>
      <c r="C66" s="16" t="s">
        <v>62</v>
      </c>
      <c r="D66" s="32" t="s">
        <v>55</v>
      </c>
      <c r="E66" s="65" t="s">
        <v>118</v>
      </c>
      <c r="F66" s="51">
        <v>0.06975652599999999</v>
      </c>
      <c r="G66" s="51">
        <f t="shared" si="4"/>
        <v>0.0038366089299999994</v>
      </c>
      <c r="H66" s="51">
        <f t="shared" si="2"/>
        <v>0.003257629764199999</v>
      </c>
      <c r="I66" s="51">
        <f t="shared" si="3"/>
        <v>0.07685076469419998</v>
      </c>
      <c r="J66" s="52">
        <f t="shared" si="7"/>
        <v>0.10631534787795624</v>
      </c>
      <c r="K66" s="59"/>
      <c r="L66" s="2"/>
      <c r="M66" s="2"/>
      <c r="N66" s="2"/>
    </row>
    <row r="67" spans="2:14" ht="12.75">
      <c r="B67" s="19">
        <v>50</v>
      </c>
      <c r="C67" s="16" t="s">
        <v>50</v>
      </c>
      <c r="D67" s="32" t="s">
        <v>57</v>
      </c>
      <c r="E67" s="65" t="s">
        <v>118</v>
      </c>
      <c r="F67" s="51">
        <v>0.05777303599999999</v>
      </c>
      <c r="G67" s="51">
        <f t="shared" si="4"/>
        <v>0.0031775169799999996</v>
      </c>
      <c r="H67" s="51">
        <f t="shared" si="2"/>
        <v>0.0026980007811999995</v>
      </c>
      <c r="I67" s="51">
        <f t="shared" si="3"/>
        <v>0.06364855376119999</v>
      </c>
      <c r="J67" s="52">
        <f t="shared" si="7"/>
        <v>0.08805140927324406</v>
      </c>
      <c r="K67" s="59"/>
      <c r="L67" s="2"/>
      <c r="M67" s="2"/>
      <c r="N67" s="2"/>
    </row>
    <row r="68" spans="2:14" ht="12.75">
      <c r="B68" s="20"/>
      <c r="C68" s="16" t="s">
        <v>64</v>
      </c>
      <c r="D68" s="32" t="s">
        <v>58</v>
      </c>
      <c r="E68" s="65" t="s">
        <v>118</v>
      </c>
      <c r="F68" s="51">
        <v>0.04730325</v>
      </c>
      <c r="G68" s="51">
        <f t="shared" si="4"/>
        <v>0.00260167875</v>
      </c>
      <c r="H68" s="51">
        <f t="shared" si="2"/>
        <v>0.002209061775</v>
      </c>
      <c r="I68" s="51">
        <f t="shared" si="3"/>
        <v>0.052113990525</v>
      </c>
      <c r="J68" s="52">
        <f t="shared" si="7"/>
        <v>0.072094494492285</v>
      </c>
      <c r="K68" s="59"/>
      <c r="L68" s="2"/>
      <c r="M68" s="2"/>
      <c r="N68" s="2"/>
    </row>
    <row r="69" spans="2:14" ht="12.75">
      <c r="B69" s="20"/>
      <c r="C69" s="17">
        <v>502304</v>
      </c>
      <c r="D69" s="33" t="s">
        <v>14</v>
      </c>
      <c r="E69" s="65" t="s">
        <v>118</v>
      </c>
      <c r="F69" s="53">
        <v>0.03405834</v>
      </c>
      <c r="G69" s="53">
        <f t="shared" si="4"/>
        <v>0.0018732087</v>
      </c>
      <c r="H69" s="51">
        <f t="shared" si="2"/>
        <v>0.0015905244779999999</v>
      </c>
      <c r="I69" s="53">
        <f t="shared" si="3"/>
        <v>0.03752207317799999</v>
      </c>
      <c r="J69" s="54">
        <f t="shared" si="7"/>
        <v>0.05190803603444519</v>
      </c>
      <c r="K69" s="59"/>
      <c r="L69" s="2"/>
      <c r="M69" s="2"/>
      <c r="N69" s="2"/>
    </row>
    <row r="70" spans="2:14" ht="12.75">
      <c r="B70" s="40"/>
      <c r="C70" s="36" t="s">
        <v>65</v>
      </c>
      <c r="D70" s="34" t="s">
        <v>53</v>
      </c>
      <c r="E70" s="64" t="s">
        <v>117</v>
      </c>
      <c r="F70" s="55">
        <v>5.638042831999999</v>
      </c>
      <c r="G70" s="55">
        <f t="shared" si="4"/>
        <v>0.31009235575999994</v>
      </c>
      <c r="H70" s="55">
        <f t="shared" si="2"/>
        <v>0.26329660025439994</v>
      </c>
      <c r="I70" s="55">
        <f t="shared" si="3"/>
        <v>6.2114317880144</v>
      </c>
      <c r="J70" s="56">
        <f aca="true" t="shared" si="8" ref="J70:J79">+I70*1.276</f>
        <v>7.9257869615063745</v>
      </c>
      <c r="K70" s="59"/>
      <c r="L70" s="2"/>
      <c r="M70" s="2"/>
      <c r="N70" s="2"/>
    </row>
    <row r="71" spans="2:14" ht="12.75">
      <c r="B71" s="19"/>
      <c r="C71" s="16" t="s">
        <v>66</v>
      </c>
      <c r="D71" s="32" t="s">
        <v>55</v>
      </c>
      <c r="E71" s="65" t="s">
        <v>118</v>
      </c>
      <c r="F71" s="51">
        <v>0.1143</v>
      </c>
      <c r="G71" s="51">
        <f t="shared" si="4"/>
        <v>0.0062864999999999996</v>
      </c>
      <c r="H71" s="51">
        <f t="shared" si="2"/>
        <v>0.00533781</v>
      </c>
      <c r="I71" s="51">
        <f t="shared" si="3"/>
        <v>0.12592431</v>
      </c>
      <c r="J71" s="52">
        <f t="shared" si="8"/>
        <v>0.16067941956</v>
      </c>
      <c r="K71" s="59"/>
      <c r="L71" s="2"/>
      <c r="M71" s="2"/>
      <c r="N71" s="2"/>
    </row>
    <row r="72" spans="2:14" ht="12.75">
      <c r="B72" s="19">
        <v>50</v>
      </c>
      <c r="C72" s="16" t="s">
        <v>63</v>
      </c>
      <c r="D72" s="32" t="s">
        <v>57</v>
      </c>
      <c r="E72" s="65" t="s">
        <v>118</v>
      </c>
      <c r="F72" s="51">
        <v>0.09473264199999999</v>
      </c>
      <c r="G72" s="51">
        <f t="shared" si="4"/>
        <v>0.00521029531</v>
      </c>
      <c r="H72" s="51">
        <f t="shared" si="2"/>
        <v>0.0044240143814</v>
      </c>
      <c r="I72" s="51">
        <f t="shared" si="3"/>
        <v>0.10436695169139999</v>
      </c>
      <c r="J72" s="52">
        <f t="shared" si="8"/>
        <v>0.1331722303582264</v>
      </c>
      <c r="K72" s="59"/>
      <c r="L72" s="2"/>
      <c r="M72" s="2"/>
      <c r="N72" s="2"/>
    </row>
    <row r="73" spans="2:14" ht="12.75">
      <c r="B73" s="20"/>
      <c r="C73" s="27">
        <v>501106</v>
      </c>
      <c r="D73" s="32" t="s">
        <v>58</v>
      </c>
      <c r="E73" s="65" t="s">
        <v>118</v>
      </c>
      <c r="F73" s="51">
        <v>0.0792</v>
      </c>
      <c r="G73" s="51">
        <f t="shared" si="4"/>
        <v>0.0043560000000000005</v>
      </c>
      <c r="H73" s="51">
        <f t="shared" si="2"/>
        <v>0.00369864</v>
      </c>
      <c r="I73" s="51">
        <f t="shared" si="3"/>
        <v>0.08725464000000001</v>
      </c>
      <c r="J73" s="52">
        <f t="shared" si="8"/>
        <v>0.11133692064000002</v>
      </c>
      <c r="K73" s="59"/>
      <c r="L73" s="2"/>
      <c r="M73" s="2"/>
      <c r="N73" s="2"/>
    </row>
    <row r="74" spans="2:14" ht="12.75">
      <c r="B74" s="39"/>
      <c r="C74" s="38"/>
      <c r="D74" s="33" t="s">
        <v>14</v>
      </c>
      <c r="E74" s="65" t="s">
        <v>118</v>
      </c>
      <c r="F74" s="53">
        <v>0.05714232599999999</v>
      </c>
      <c r="G74" s="53">
        <f t="shared" si="4"/>
        <v>0.0031428279299999997</v>
      </c>
      <c r="H74" s="53">
        <f t="shared" si="2"/>
        <v>0.0026685466242</v>
      </c>
      <c r="I74" s="53">
        <f t="shared" si="3"/>
        <v>0.06295370055419999</v>
      </c>
      <c r="J74" s="54">
        <f t="shared" si="8"/>
        <v>0.08032892190715919</v>
      </c>
      <c r="K74" s="59"/>
      <c r="L74" s="2"/>
      <c r="M74" s="2"/>
      <c r="N74" s="2"/>
    </row>
    <row r="75" spans="2:14" ht="12.75">
      <c r="B75" s="22"/>
      <c r="C75" s="16" t="s">
        <v>67</v>
      </c>
      <c r="D75" s="34" t="s">
        <v>68</v>
      </c>
      <c r="E75" s="64" t="s">
        <v>117</v>
      </c>
      <c r="F75" s="55">
        <v>16.515141349999997</v>
      </c>
      <c r="G75" s="55">
        <f t="shared" si="4"/>
        <v>0.9083327742499998</v>
      </c>
      <c r="H75" s="51">
        <f t="shared" si="2"/>
        <v>0.7712571010449998</v>
      </c>
      <c r="I75" s="55">
        <f t="shared" si="3"/>
        <v>18.194731225294994</v>
      </c>
      <c r="J75" s="56">
        <f t="shared" si="8"/>
        <v>23.216477043476413</v>
      </c>
      <c r="K75" s="59"/>
      <c r="L75" s="2"/>
      <c r="M75" s="2"/>
      <c r="N75" s="2"/>
    </row>
    <row r="76" spans="2:14" ht="12.75">
      <c r="B76" s="19"/>
      <c r="C76" s="16" t="s">
        <v>52</v>
      </c>
      <c r="D76" s="32" t="s">
        <v>70</v>
      </c>
      <c r="E76" s="65" t="s">
        <v>118</v>
      </c>
      <c r="F76" s="51">
        <v>16.040090577999997</v>
      </c>
      <c r="G76" s="51">
        <f t="shared" si="4"/>
        <v>0.8822049817899998</v>
      </c>
      <c r="H76" s="51">
        <f t="shared" si="2"/>
        <v>0.7490722299925998</v>
      </c>
      <c r="I76" s="51">
        <f t="shared" si="3"/>
        <v>17.671367789782597</v>
      </c>
      <c r="J76" s="52">
        <f t="shared" si="8"/>
        <v>22.548665299762593</v>
      </c>
      <c r="K76" s="59"/>
      <c r="L76" s="2"/>
      <c r="M76" s="2"/>
      <c r="N76" s="2"/>
    </row>
    <row r="77" spans="2:14" ht="12.75">
      <c r="B77" s="19" t="s">
        <v>89</v>
      </c>
      <c r="C77" s="16" t="s">
        <v>69</v>
      </c>
      <c r="D77" s="32" t="s">
        <v>72</v>
      </c>
      <c r="E77" s="65" t="s">
        <v>118</v>
      </c>
      <c r="F77" s="51">
        <v>15.644383123999999</v>
      </c>
      <c r="G77" s="51">
        <f t="shared" si="4"/>
        <v>0.86044107182</v>
      </c>
      <c r="H77" s="51">
        <f>+F77*0.0467</f>
        <v>0.7305926918907999</v>
      </c>
      <c r="I77" s="51">
        <f>+F77+G77+H77</f>
        <v>17.235416887710798</v>
      </c>
      <c r="J77" s="52">
        <f t="shared" si="8"/>
        <v>21.99239194871898</v>
      </c>
      <c r="K77" s="59"/>
      <c r="L77" s="2"/>
      <c r="M77" s="2"/>
      <c r="N77" s="2"/>
    </row>
    <row r="78" spans="2:14" ht="12.75">
      <c r="B78" s="20"/>
      <c r="C78" s="16" t="s">
        <v>71</v>
      </c>
      <c r="D78" s="32" t="s">
        <v>74</v>
      </c>
      <c r="E78" s="65" t="s">
        <v>118</v>
      </c>
      <c r="F78" s="51">
        <v>0.06836896399999999</v>
      </c>
      <c r="G78" s="51">
        <f t="shared" si="4"/>
        <v>0.0037602930199999995</v>
      </c>
      <c r="H78" s="51">
        <f>+F78*0.0467</f>
        <v>0.0031928306187999993</v>
      </c>
      <c r="I78" s="51">
        <f>+F78+G78+H78</f>
        <v>0.0753220876388</v>
      </c>
      <c r="J78" s="52">
        <f t="shared" si="8"/>
        <v>0.0961109838271088</v>
      </c>
      <c r="K78" s="59"/>
      <c r="L78" s="2"/>
      <c r="M78" s="2"/>
      <c r="N78" s="2"/>
    </row>
    <row r="79" spans="2:14" ht="13.5" thickBot="1">
      <c r="B79" s="62"/>
      <c r="C79" s="26" t="s">
        <v>73</v>
      </c>
      <c r="D79" s="31" t="s">
        <v>75</v>
      </c>
      <c r="E79" s="67" t="s">
        <v>118</v>
      </c>
      <c r="F79" s="57">
        <v>0.06584612399999999</v>
      </c>
      <c r="G79" s="57">
        <f t="shared" si="4"/>
        <v>0.0036215368199999996</v>
      </c>
      <c r="H79" s="57">
        <f>+F79*0.0467</f>
        <v>0.0030750139907999995</v>
      </c>
      <c r="I79" s="57">
        <f>+F79+G79+H79</f>
        <v>0.07254267481079998</v>
      </c>
      <c r="J79" s="58">
        <f t="shared" si="8"/>
        <v>0.09256445305858078</v>
      </c>
      <c r="K79" s="59"/>
      <c r="L79" s="2"/>
      <c r="M79" s="2"/>
      <c r="N79" s="2"/>
    </row>
    <row r="80" ht="13.5" thickTop="1">
      <c r="B80" s="35" t="s">
        <v>130</v>
      </c>
    </row>
  </sheetData>
  <printOptions horizontalCentered="1" verticalCentered="1"/>
  <pageMargins left="0" right="0" top="0" bottom="0" header="0" footer="0"/>
  <pageSetup fitToHeight="1" fitToWidth="1" orientation="portrait" paperSize="9" scale="67" r:id="rId3"/>
  <legacyDrawing r:id="rId2"/>
  <oleObjects>
    <oleObject progId="Paint.Picture" shapeId="9786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SECHEEP</dc:creator>
  <cp:keywords/>
  <dc:description/>
  <cp:lastModifiedBy>*</cp:lastModifiedBy>
  <cp:lastPrinted>2007-01-30T13:18:09Z</cp:lastPrinted>
  <dcterms:created xsi:type="dcterms:W3CDTF">2000-12-05T11:15:52Z</dcterms:created>
  <dcterms:modified xsi:type="dcterms:W3CDTF">2008-03-25T11:53:53Z</dcterms:modified>
  <cp:category/>
  <cp:version/>
  <cp:contentType/>
  <cp:contentStatus/>
</cp:coreProperties>
</file>