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580" activeTab="0"/>
  </bookViews>
  <sheets>
    <sheet name="CTCC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_xlnm.Print_Area" localSheetId="0">'CTCC'!$B$5:$J$211</definedName>
    <definedName name="Art._4_res_126">#REF!</definedName>
    <definedName name="FA">#REF!</definedName>
    <definedName name="FNpico">#REF!</definedName>
    <definedName name="FNresto">#REF!</definedName>
    <definedName name="FNvalle">#REF!</definedName>
    <definedName name="HRP_Mes">#REF!</definedName>
    <definedName name="HRP_Trimestre">#REF!</definedName>
    <definedName name="PERDESTpico">#REF!</definedName>
    <definedName name="PERDESTresto">#REF!</definedName>
    <definedName name="PERDESTvalle">#REF!</definedName>
    <definedName name="PESTpico">#REF!</definedName>
    <definedName name="PESTRES">#REF!</definedName>
    <definedName name="PESTresto">#REF!</definedName>
    <definedName name="PESTSER">#REF!</definedName>
    <definedName name="PESTSRI">#REF!</definedName>
    <definedName name="PESTvalle">#REF!</definedName>
    <definedName name="PHRCONF">#REF!</definedName>
    <definedName name="PMESDES">#REF!</definedName>
    <definedName name="SCCOMBEST">#REF!</definedName>
    <definedName name="SCPDFN">#REF!</definedName>
    <definedName name="SCPPL">#REF!</definedName>
    <definedName name="SCTDESP">#REF!</definedName>
    <definedName name="UNIFON">#REF!</definedName>
    <definedName name="UNISAL">#REF!</definedName>
    <definedName name="UNISER">#REF!</definedName>
  </definedNames>
  <calcPr fullCalcOnLoad="1"/>
</workbook>
</file>

<file path=xl/sharedStrings.xml><?xml version="1.0" encoding="utf-8"?>
<sst xmlns="http://schemas.openxmlformats.org/spreadsheetml/2006/main" count="245" uniqueCount="74">
  <si>
    <t>CUADRO TARIFARIO   2do Quinquenio</t>
  </si>
  <si>
    <t>Valores correspondientes al periodo</t>
  </si>
  <si>
    <t>May - Jul  07</t>
  </si>
  <si>
    <t>TARIFA Nº 1 - (Pequeñas Demandas)</t>
  </si>
  <si>
    <t>Unidad</t>
  </si>
  <si>
    <t>Importe</t>
  </si>
  <si>
    <t xml:space="preserve">T 1-R  </t>
  </si>
  <si>
    <t>Uso Residencial</t>
  </si>
  <si>
    <t>T 1-R1</t>
  </si>
  <si>
    <t>Consumos históricos mensuales inferiores a 430 kwh</t>
  </si>
  <si>
    <t>Cargo Fijo:</t>
  </si>
  <si>
    <t>$/mes</t>
  </si>
  <si>
    <t>Cargo Variable por Energía:</t>
  </si>
  <si>
    <t>$/kWh</t>
  </si>
  <si>
    <t>T 1-R2</t>
  </si>
  <si>
    <t>Consumos históricos mensuales iguales o mayores a 430 kwh</t>
  </si>
  <si>
    <t>T 1-G</t>
  </si>
  <si>
    <t>Uso General</t>
  </si>
  <si>
    <t>T 1-G1</t>
  </si>
  <si>
    <t>Consumos históricos mensuales inferiores a 310 kwh</t>
  </si>
  <si>
    <t>T 1-G2</t>
  </si>
  <si>
    <t>Consumos históricos mensuales iguales o mayores a 310 kwh</t>
  </si>
  <si>
    <t>T 1-AP</t>
  </si>
  <si>
    <t>Alumbrado Público</t>
  </si>
  <si>
    <t>T2-BT</t>
  </si>
  <si>
    <t>En Baja Tensión (Demandas igual o mayor a 10 kW y menor a 300 kW)</t>
  </si>
  <si>
    <t>Por Capacidad de Suministro Contratada en horas pico:</t>
  </si>
  <si>
    <t>$/kW-mes</t>
  </si>
  <si>
    <t>Por Maxima Capacidad de Suministro Contratada:</t>
  </si>
  <si>
    <t>Por consumo de Energía en horas restantes:</t>
  </si>
  <si>
    <t>Por consumo de Energía en horas de valle nocturno:</t>
  </si>
  <si>
    <t>Por consumo de Energía en horas de punta:</t>
  </si>
  <si>
    <t>En Baja Tensión (Demandas igual o mayor a 300 kW)</t>
  </si>
  <si>
    <t>T2-BTA</t>
  </si>
  <si>
    <t>En Baja Tensión Suministros correspondientes a ALARSA(Demandas igual o mayor a 10 y menor a 300 kW)</t>
  </si>
  <si>
    <t>En Baja Tensión Suministros correspondientes a ALARSA(Demandas igual o mayor a 300 kW)</t>
  </si>
  <si>
    <t>T2-MT</t>
  </si>
  <si>
    <t>En Media Tensión (Demandas igual o mayor a 10 kW y menor a 300 kW)</t>
  </si>
  <si>
    <t>Cargo Fijo Mensual - Para los demas usos</t>
  </si>
  <si>
    <t>En Media Tensión (Demandas igual o mayor a 300 kW)</t>
  </si>
  <si>
    <t>T2-AT</t>
  </si>
  <si>
    <t>En Alta Tensión (Demandas igual o mayor a 300 kW)</t>
  </si>
  <si>
    <t>Cargo Fijo Mensual - Para el uso de Riego Agrícola</t>
  </si>
  <si>
    <t>CUADRO TARIFARIO  PARA LA FUNCION TECNICA DE TRANSPORTE  -   [PAFTT]</t>
  </si>
  <si>
    <t>$/MW-mes</t>
  </si>
  <si>
    <t>$/MWh</t>
  </si>
  <si>
    <t>Por la Energía Reactiva</t>
  </si>
  <si>
    <t>Por cos fi menor a 0.85 hasta 0.75</t>
  </si>
  <si>
    <t>%</t>
  </si>
  <si>
    <t>Por cos fi menor a 0.75</t>
  </si>
  <si>
    <t>Recargo por la energía reactiva en exceso del 62% de la energía activaPor cada centésimo (0,01) o fracción mayor de 5 milesimos (0,005),  de variación de la Tg fi mayor de 0,62.</t>
  </si>
  <si>
    <r>
      <t>Avisos de Suspensión</t>
    </r>
    <r>
      <rPr>
        <sz val="10"/>
        <rFont val="Arial"/>
        <family val="2"/>
      </rPr>
      <t xml:space="preserve">  (Art. N° 5 del Regimen de Suministro)</t>
    </r>
  </si>
  <si>
    <t>Por cada Aviso de suspensión por falta de pago</t>
  </si>
  <si>
    <t>Tarifa N° 1 y Tarifa N° 2</t>
  </si>
  <si>
    <t>$</t>
  </si>
  <si>
    <t>Servicio de Rehabilitación</t>
  </si>
  <si>
    <t>Por cada Servicio Interrumpido por falta de pago</t>
  </si>
  <si>
    <t>Tarifa Nº 1 Uso Residencial</t>
  </si>
  <si>
    <t>Tarifa Nº 1 Uso General y A.P.</t>
  </si>
  <si>
    <t>Tarifa Nº 2</t>
  </si>
  <si>
    <t>Conexiones Domiciliarias</t>
  </si>
  <si>
    <t>a) Conexiones comunes por Usuario</t>
  </si>
  <si>
    <t xml:space="preserve">    - Aéreas Monofásicas</t>
  </si>
  <si>
    <t xml:space="preserve">    - Subterráneas Monofásicas</t>
  </si>
  <si>
    <t xml:space="preserve">    - Aéreas Trifásicas</t>
  </si>
  <si>
    <t xml:space="preserve">    - Subterráneas Trifásicas</t>
  </si>
  <si>
    <t xml:space="preserve"> b) Conexiones Especiales por Usuario:</t>
  </si>
  <si>
    <r>
      <t xml:space="preserve">TARIFA Nº 2 - </t>
    </r>
    <r>
      <rPr>
        <sz val="10"/>
        <rFont val="Tahoma"/>
        <family val="2"/>
      </rPr>
      <t>Medianas Dem. (10 kW a 50 kW) y Grandes Dem. (mas de 50 kW) Uso General</t>
    </r>
  </si>
  <si>
    <r>
      <t xml:space="preserve">TARIFA Nº 2 - </t>
    </r>
    <r>
      <rPr>
        <sz val="10"/>
        <rFont val="Tahoma"/>
        <family val="2"/>
      </rPr>
      <t>Uso Riego Agrícola (Demanda menor a 300 kW)</t>
    </r>
  </si>
  <si>
    <r>
      <t xml:space="preserve">TARIFA Nº 2 - </t>
    </r>
    <r>
      <rPr>
        <sz val="10"/>
        <rFont val="Tahoma"/>
        <family val="2"/>
      </rPr>
      <t>Uso Riego Agrícola (Demanda igual o mayor a 300 kW)</t>
    </r>
  </si>
  <si>
    <r>
      <t>TARIFA N° 1</t>
    </r>
    <r>
      <rPr>
        <sz val="10"/>
        <rFont val="Tahoma"/>
        <family val="2"/>
      </rPr>
      <t xml:space="preserve"> - (Pequeñas Demandas)</t>
    </r>
  </si>
  <si>
    <r>
      <t>TARIFA N° 2</t>
    </r>
    <r>
      <rPr>
        <sz val="10"/>
        <rFont val="Tahoma"/>
        <family val="2"/>
      </rPr>
      <t xml:space="preserve"> - (Medianas y Grandes Demandas)</t>
    </r>
  </si>
  <si>
    <t>CUADRO TARIFARIO VIGENTE</t>
  </si>
  <si>
    <t>EDELAR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</si>
</sst>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#,##0&quot;Pts&quot;_);\(#,##0&quot;Pts&quot;\)"/>
    <numFmt numFmtId="170" formatCode="#,##0.00000_);\(#,##0.00000\)"/>
    <numFmt numFmtId="171" formatCode="#,##0.0000_);\(#,##0.0000\)"/>
    <numFmt numFmtId="172" formatCode="0.0000"/>
    <numFmt numFmtId="173" formatCode="#,##0.0000"/>
    <numFmt numFmtId="174" formatCode="#,##0.000000"/>
    <numFmt numFmtId="175" formatCode="#,##0.0000000"/>
    <numFmt numFmtId="176" formatCode="0.000"/>
    <numFmt numFmtId="177" formatCode="#,##0.000"/>
    <numFmt numFmtId="178" formatCode="#,##0.00000"/>
    <numFmt numFmtId="179" formatCode="_-* #,##0\ _P_t_s_-;\-* #,##0\ _P_t_s_-;_-* &quot;-&quot;??\ _P_t_s_-;_-@_-"/>
    <numFmt numFmtId="180" formatCode="#,##0.0"/>
    <numFmt numFmtId="181" formatCode="0.0"/>
    <numFmt numFmtId="182" formatCode="0.00000"/>
    <numFmt numFmtId="183" formatCode="0.000000"/>
    <numFmt numFmtId="184" formatCode="#,##0.00000000"/>
    <numFmt numFmtId="185" formatCode="mmmm\-yy"/>
    <numFmt numFmtId="186" formatCode="#,##0_ ;\-#,##0\ "/>
    <numFmt numFmtId="187" formatCode="_-* #,##0.0000\ _P_t_s_-;\-* #,##0.0000\ _P_t_s_-;_-* &quot;-&quot;??\ _P_t_s_-;_-@_-"/>
    <numFmt numFmtId="188" formatCode="0.0000000"/>
    <numFmt numFmtId="189" formatCode="#,##0.00_);\(#,##0.00\)"/>
    <numFmt numFmtId="190" formatCode="#,##0_);\(#,##0\)"/>
    <numFmt numFmtId="191" formatCode="0.00000000"/>
    <numFmt numFmtId="192" formatCode="_-* #,##0.00000\ _P_t_s_-;\-* #,##0.00000\ _P_t_s_-;_-* &quot;-&quot;??\ _P_t_s_-;_-@_-"/>
    <numFmt numFmtId="193" formatCode="0.000%"/>
    <numFmt numFmtId="194" formatCode="&quot;$&quot;\ #,##0.00"/>
    <numFmt numFmtId="195" formatCode="&quot;$/mes&quot;* #,##0.0_ ;_ &quot;$&quot;* \-#,##0.0_ ;_ &quot;$&quot;* &quot;-&quot;_ ;_ @_ "/>
    <numFmt numFmtId="196" formatCode="&quot;$/kWh&quot;* #,##0.0000_ ;_ &quot;$&quot;* \-#,##0.0000_ ;_ &quot;$&quot;* &quot;-&quot;_ ;_ @_ "/>
    <numFmt numFmtId="197" formatCode="&quot;$/kW-mes&quot;* #,##0.00_ ;_ &quot;$&quot;* \-#,##0.00_ ;_ &quot;$&quot;* &quot;-&quot;_ ;_ @_ "/>
    <numFmt numFmtId="198" formatCode="&quot;$/kW-mes&quot;* #,##0.000_ ;_ &quot;$&quot;* \-#,##0.000_ ;_ &quot;$&quot;* &quot;-&quot;_ ;_ @_ "/>
    <numFmt numFmtId="199" formatCode="#,##0.000_);\(#,##0.000\)"/>
    <numFmt numFmtId="200" formatCode="#,##0.0_);\(#,##0.0\)"/>
    <numFmt numFmtId="201" formatCode="#,##0.000000_);\(#,##0.000000\)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[$€-2]\ #,##0.00_);[Red]\([$€-2]\ #,##0.00\)"/>
    <numFmt numFmtId="208" formatCode="_-* #,##0.000\ _P_t_s_-;\-* #,##0.000\ _P_t_s_-;_-* &quot;-&quot;??\ _P_t_s_-;_-@_-"/>
    <numFmt numFmtId="209" formatCode="_-* #,##0.000000\ _P_t_s_-;\-* #,##0.000000\ _P_t_s_-;_-* &quot;-&quot;??\ _P_t_s_-;_-@_-"/>
    <numFmt numFmtId="210" formatCode="_-* #,##0.0000000\ _P_t_s_-;\-* #,##0.0000000\ _P_t_s_-;_-* &quot;-&quot;??\ _P_t_s_-;_-@_-"/>
    <numFmt numFmtId="211" formatCode="_ &quot;$&quot;\ * #,##0.0_ ;_ &quot;$&quot;\ * \-#,##0.0_ ;_ &quot;$&quot;\ * &quot;-&quot;??_ ;_ @_ "/>
    <numFmt numFmtId="212" formatCode="_ &quot;$&quot;\ * #,##0_ ;_ &quot;$&quot;\ * \-#,##0_ ;_ &quot;$&quot;\ * &quot;-&quot;??_ ;_ @_ "/>
    <numFmt numFmtId="213" formatCode="#,##0.000000000"/>
    <numFmt numFmtId="214" formatCode="#,##0.0000000000"/>
    <numFmt numFmtId="215" formatCode="_-* #,##0.0\ _P_t_s_-;\-* #,##0.0\ _P_t_s_-;_-* &quot;-&quot;??\ _P_t_s_-;_-@_-"/>
    <numFmt numFmtId="216" formatCode="_-* #,##0.00000000\ _P_t_s_-;\-* #,##0.00000000\ _P_t_s_-;_-* &quot;-&quot;??\ _P_t_s_-;_-@_-"/>
    <numFmt numFmtId="217" formatCode="_-* #,##0.000000000\ _P_t_s_-;\-* #,##0.000000000\ _P_t_s_-;_-* &quot;-&quot;??\ _P_t_s_-;_-@_-"/>
    <numFmt numFmtId="218" formatCode="_ &quot;$&quot;\ * #,##0.000_ ;_ &quot;$&quot;\ * \-#,##0.000_ ;_ &quot;$&quot;\ * &quot;-&quot;??_ ;_ @_ "/>
    <numFmt numFmtId="219" formatCode="_ * #,##0.0000_ ;_ * \-#,##0.0000_ ;_ * &quot;-&quot;????_ ;_ @_ "/>
    <numFmt numFmtId="220" formatCode="_-* #,##0.0\ &quot;Pts&quot;_-;\-* #,##0.0\ &quot;Pts&quot;_-;_-* &quot;-&quot;??\ &quot;Pts&quot;_-;_-@_-"/>
    <numFmt numFmtId="221" formatCode="_-* #,##0\ &quot;Pts&quot;_-;\-* #,##0\ &quot;Pts&quot;_-;_-* &quot;-&quot;??\ &quot;Pts&quot;_-;_-@_-"/>
    <numFmt numFmtId="222" formatCode="0.0000%"/>
  </numFmts>
  <fonts count="1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Tahoma"/>
      <family val="2"/>
    </font>
    <font>
      <sz val="10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b/>
      <sz val="10"/>
      <color indexed="61"/>
      <name val="Tahoma"/>
      <family val="2"/>
    </font>
    <font>
      <sz val="10"/>
      <color indexed="6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55">
    <xf numFmtId="168" fontId="0" fillId="0" borderId="0" xfId="0" applyAlignment="1">
      <alignment/>
    </xf>
    <xf numFmtId="168" fontId="7" fillId="0" borderId="0" xfId="0" applyNumberFormat="1" applyFont="1" applyAlignment="1" applyProtection="1">
      <alignment/>
      <protection/>
    </xf>
    <xf numFmtId="168" fontId="8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168" fontId="8" fillId="0" borderId="0" xfId="0" applyNumberFormat="1" applyFont="1" applyAlignment="1" applyProtection="1">
      <alignment horizontal="centerContinuous"/>
      <protection/>
    </xf>
    <xf numFmtId="168" fontId="8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 quotePrefix="1">
      <alignment horizontal="center"/>
      <protection/>
    </xf>
    <xf numFmtId="168" fontId="10" fillId="0" borderId="0" xfId="0" applyNumberFormat="1" applyFont="1" applyAlignment="1" applyProtection="1">
      <alignment horizontal="centerContinuous"/>
      <protection/>
    </xf>
    <xf numFmtId="169" fontId="8" fillId="0" borderId="0" xfId="0" applyNumberFormat="1" applyFont="1" applyAlignment="1" applyProtection="1">
      <alignment horizontal="left"/>
      <protection/>
    </xf>
    <xf numFmtId="168" fontId="11" fillId="2" borderId="1" xfId="0" applyNumberFormat="1" applyFont="1" applyFill="1" applyBorder="1" applyAlignment="1" applyProtection="1">
      <alignment horizontal="centerContinuous"/>
      <protection/>
    </xf>
    <xf numFmtId="168" fontId="12" fillId="2" borderId="2" xfId="0" applyNumberFormat="1" applyFont="1" applyFill="1" applyBorder="1" applyAlignment="1" applyProtection="1">
      <alignment horizontal="centerContinuous"/>
      <protection/>
    </xf>
    <xf numFmtId="168" fontId="7" fillId="0" borderId="0" xfId="0" applyNumberFormat="1" applyFont="1" applyAlignment="1" applyProtection="1">
      <alignment horizontal="left"/>
      <protection/>
    </xf>
    <xf numFmtId="168" fontId="7" fillId="0" borderId="0" xfId="0" applyNumberFormat="1" applyFont="1" applyAlignment="1" applyProtection="1">
      <alignment horizontal="center"/>
      <protection/>
    </xf>
    <xf numFmtId="168" fontId="8" fillId="0" borderId="0" xfId="0" applyFont="1" applyAlignment="1">
      <alignment horizontal="left"/>
    </xf>
    <xf numFmtId="168" fontId="8" fillId="0" borderId="0" xfId="0" applyFont="1" applyAlignment="1" quotePrefix="1">
      <alignment horizontal="left"/>
    </xf>
    <xf numFmtId="168" fontId="13" fillId="0" borderId="0" xfId="0" applyNumberFormat="1" applyFont="1" applyAlignment="1" applyProtection="1">
      <alignment horizontal="left"/>
      <protection/>
    </xf>
    <xf numFmtId="168" fontId="14" fillId="0" borderId="0" xfId="0" applyFont="1" applyAlignment="1">
      <alignment/>
    </xf>
    <xf numFmtId="168" fontId="14" fillId="0" borderId="0" xfId="0" applyFont="1" applyAlignment="1" quotePrefix="1">
      <alignment horizontal="center"/>
    </xf>
    <xf numFmtId="2" fontId="7" fillId="0" borderId="0" xfId="0" applyNumberFormat="1" applyFont="1" applyAlignment="1" applyProtection="1">
      <alignment/>
      <protection/>
    </xf>
    <xf numFmtId="168" fontId="14" fillId="0" borderId="0" xfId="0" applyNumberFormat="1" applyFont="1" applyAlignment="1" applyProtection="1" quotePrefix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>
      <alignment/>
    </xf>
    <xf numFmtId="168" fontId="13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 applyProtection="1" quotePrefix="1">
      <alignment horizontal="left"/>
      <protection/>
    </xf>
    <xf numFmtId="170" fontId="8" fillId="0" borderId="0" xfId="0" applyNumberFormat="1" applyFont="1" applyAlignment="1" applyProtection="1">
      <alignment/>
      <protection/>
    </xf>
    <xf numFmtId="168" fontId="14" fillId="0" borderId="0" xfId="0" applyNumberFormat="1" applyFont="1" applyAlignment="1" applyProtection="1">
      <alignment horizontal="center"/>
      <protection/>
    </xf>
    <xf numFmtId="2" fontId="7" fillId="0" borderId="0" xfId="17" applyNumberFormat="1" applyFont="1" applyAlignment="1" applyProtection="1">
      <alignment horizontal="right"/>
      <protection/>
    </xf>
    <xf numFmtId="168" fontId="8" fillId="0" borderId="0" xfId="0" applyFont="1" applyAlignment="1">
      <alignment horizontal="center"/>
    </xf>
    <xf numFmtId="168" fontId="14" fillId="0" borderId="0" xfId="0" applyNumberFormat="1" applyFont="1" applyAlignment="1" applyProtection="1">
      <alignment horizontal="left"/>
      <protection/>
    </xf>
    <xf numFmtId="168" fontId="7" fillId="0" borderId="0" xfId="0" applyNumberFormat="1" applyFont="1" applyAlignment="1" applyProtection="1">
      <alignment horizontal="centerContinuous"/>
      <protection/>
    </xf>
    <xf numFmtId="168" fontId="14" fillId="0" borderId="0" xfId="0" applyNumberFormat="1" applyFont="1" applyAlignment="1" applyProtection="1" quotePrefix="1">
      <alignment horizontal="centerContinuous"/>
      <protection/>
    </xf>
    <xf numFmtId="4" fontId="7" fillId="0" borderId="0" xfId="0" applyNumberFormat="1" applyFont="1" applyAlignment="1" applyProtection="1">
      <alignment/>
      <protection/>
    </xf>
    <xf numFmtId="168" fontId="14" fillId="0" borderId="0" xfId="0" applyNumberFormat="1" applyFont="1" applyAlignment="1" applyProtection="1">
      <alignment horizontal="centerContinuous"/>
      <protection/>
    </xf>
    <xf numFmtId="177" fontId="7" fillId="0" borderId="0" xfId="0" applyNumberFormat="1" applyFont="1" applyAlignment="1" applyProtection="1">
      <alignment/>
      <protection/>
    </xf>
    <xf numFmtId="168" fontId="7" fillId="0" borderId="0" xfId="0" applyFont="1" applyAlignment="1" quotePrefix="1">
      <alignment horizontal="left"/>
    </xf>
    <xf numFmtId="181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8" fontId="0" fillId="0" borderId="0" xfId="0" applyAlignment="1">
      <alignment horizontal="justify" vertical="justify" wrapText="1"/>
    </xf>
    <xf numFmtId="39" fontId="7" fillId="0" borderId="0" xfId="0" applyNumberFormat="1" applyFont="1" applyAlignment="1" applyProtection="1">
      <alignment/>
      <protection/>
    </xf>
    <xf numFmtId="168" fontId="7" fillId="0" borderId="0" xfId="0" applyFont="1" applyAlignment="1">
      <alignment/>
    </xf>
    <xf numFmtId="168" fontId="13" fillId="0" borderId="0" xfId="0" applyNumberFormat="1" applyFont="1" applyAlignment="1" applyProtection="1" quotePrefix="1">
      <alignment horizontal="left"/>
      <protection/>
    </xf>
    <xf numFmtId="39" fontId="8" fillId="0" borderId="0" xfId="25" applyNumberFormat="1" applyFont="1" applyProtection="1">
      <alignment/>
      <protection/>
    </xf>
    <xf numFmtId="168" fontId="14" fillId="0" borderId="0" xfId="0" applyNumberFormat="1" applyFont="1" applyAlignment="1" applyProtection="1">
      <alignment horizontal="left"/>
      <protection/>
    </xf>
    <xf numFmtId="168" fontId="1" fillId="0" borderId="0" xfId="0" applyFont="1" applyAlignment="1" quotePrefix="1">
      <alignment horizontal="left" vertical="justify"/>
    </xf>
    <xf numFmtId="168" fontId="0" fillId="0" borderId="0" xfId="0" applyAlignment="1" quotePrefix="1">
      <alignment horizontal="left" vertical="justify"/>
    </xf>
    <xf numFmtId="168" fontId="9" fillId="0" borderId="0" xfId="0" applyNumberFormat="1" applyFont="1" applyAlignment="1" applyProtection="1">
      <alignment horizontal="center"/>
      <protection/>
    </xf>
    <xf numFmtId="168" fontId="9" fillId="0" borderId="0" xfId="0" applyNumberFormat="1" applyFont="1" applyAlignment="1" applyProtection="1" quotePrefix="1">
      <alignment horizontal="center"/>
      <protection/>
    </xf>
    <xf numFmtId="168" fontId="8" fillId="0" borderId="0" xfId="0" applyFont="1" applyAlignment="1">
      <alignment horizontal="justify" vertical="justify" wrapText="1"/>
    </xf>
    <xf numFmtId="168" fontId="0" fillId="0" borderId="0" xfId="0" applyAlignment="1">
      <alignment horizontal="justify" vertical="justify" wrapText="1"/>
    </xf>
    <xf numFmtId="168" fontId="15" fillId="0" borderId="0" xfId="0" applyNumberFormat="1" applyFont="1" applyAlignment="1" applyProtection="1" quotePrefix="1">
      <alignment horizontal="center"/>
      <protection/>
    </xf>
    <xf numFmtId="168" fontId="15" fillId="0" borderId="0" xfId="0" applyNumberFormat="1" applyFont="1" applyAlignment="1" applyProtection="1">
      <alignment horizontal="center"/>
      <protection/>
    </xf>
    <xf numFmtId="168" fontId="11" fillId="2" borderId="1" xfId="0" applyNumberFormat="1" applyFont="1" applyFill="1" applyBorder="1" applyAlignment="1" applyProtection="1">
      <alignment horizontal="center"/>
      <protection/>
    </xf>
    <xf numFmtId="168" fontId="11" fillId="2" borderId="2" xfId="0" applyNumberFormat="1" applyFont="1" applyFill="1" applyBorder="1" applyAlignment="1" applyProtection="1">
      <alignment horizontal="center"/>
      <protection/>
    </xf>
    <xf numFmtId="168" fontId="16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ta - Modelo4" xfId="21"/>
    <cellStyle name="Porcen - Modelo2" xfId="22"/>
    <cellStyle name="Percent" xfId="23"/>
    <cellStyle name="Punto0 - Modelo3" xfId="24"/>
    <cellStyle name="Punto1 - Modelo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\Programacion%20Estacional\Cuadros%20Tarifarios%20EDELAR\Cuadros%20Acta\FINALES\CTCC_0507_07_2doQ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1"/>
      <sheetName val="CTCC"/>
      <sheetName val="cara2"/>
      <sheetName val="cara3"/>
      <sheetName val="POTENCIA"/>
      <sheetName val="cara4"/>
      <sheetName val="ENERGIAS"/>
      <sheetName val="cara5"/>
      <sheetName val="DATOS ENTRADA"/>
      <sheetName val="cara6"/>
      <sheetName val="TR1"/>
      <sheetName val="TG1"/>
      <sheetName val="AP"/>
      <sheetName val="T2BT"/>
      <sheetName val="T2BTA"/>
      <sheetName val="T2MT"/>
      <sheetName val="T2RA"/>
      <sheetName val="T2AT"/>
      <sheetName val="cara7"/>
      <sheetName val="T2BT PAFTT"/>
      <sheetName val="T2MT PAFTT"/>
      <sheetName val="T2AT PAFTT"/>
      <sheetName val="cara8"/>
      <sheetName val="ACTUAL"/>
      <sheetName val="cara9"/>
      <sheetName val="$CVT_"/>
      <sheetName val="$CFT_$GCA"/>
      <sheetName val="POT_(n-2)"/>
      <sheetName val="ENER_(N-2)"/>
      <sheetName val="DEMANDA_(n-2)"/>
      <sheetName val="COSTO_REAL_(n-2)"/>
      <sheetName val="COSTO_PREV_(n-2)"/>
      <sheetName val="COMPENSACION"/>
      <sheetName val="Carga Datos (n)"/>
      <sheetName val="Carga Datos (n-2)"/>
      <sheetName val="Prog. Est. Sancionada"/>
    </sheetNames>
    <sheetDataSet>
      <sheetData sheetId="10">
        <row r="23">
          <cell r="E23">
            <v>5.317170684026238</v>
          </cell>
        </row>
        <row r="33">
          <cell r="E33">
            <v>12.071789147028928</v>
          </cell>
        </row>
        <row r="52">
          <cell r="E52">
            <v>0.11159923701930002</v>
          </cell>
        </row>
        <row r="66">
          <cell r="E66">
            <v>0.0982908219890612</v>
          </cell>
        </row>
      </sheetData>
      <sheetData sheetId="11">
        <row r="23">
          <cell r="E23">
            <v>4.382538813836012</v>
          </cell>
        </row>
        <row r="33">
          <cell r="E33">
            <v>6.781876710828794</v>
          </cell>
        </row>
        <row r="52">
          <cell r="E52">
            <v>0.14603667013759594</v>
          </cell>
        </row>
        <row r="64">
          <cell r="E64">
            <v>0.1402968704698773</v>
          </cell>
        </row>
      </sheetData>
      <sheetData sheetId="12">
        <row r="39">
          <cell r="D39">
            <v>0.12114195949159644</v>
          </cell>
        </row>
      </sheetData>
      <sheetData sheetId="13">
        <row r="16">
          <cell r="E16">
            <v>4.030958827362116</v>
          </cell>
          <cell r="J16">
            <v>4.030958827362116</v>
          </cell>
        </row>
        <row r="26">
          <cell r="E26">
            <v>15.52</v>
          </cell>
          <cell r="J26">
            <v>15.52</v>
          </cell>
        </row>
        <row r="37">
          <cell r="E37">
            <v>0.12502953292023694</v>
          </cell>
          <cell r="J37">
            <v>0.12502953292023694</v>
          </cell>
        </row>
        <row r="48">
          <cell r="E48">
            <v>0.09342065890668945</v>
          </cell>
          <cell r="J48">
            <v>0.09342065890668945</v>
          </cell>
        </row>
        <row r="59">
          <cell r="E59">
            <v>0.11205753292023694</v>
          </cell>
          <cell r="J59">
            <v>0.11205753292023694</v>
          </cell>
        </row>
        <row r="66">
          <cell r="E66">
            <v>29.198316012064485</v>
          </cell>
          <cell r="J66">
            <v>29.198316012064485</v>
          </cell>
        </row>
      </sheetData>
      <sheetData sheetId="14">
        <row r="16">
          <cell r="E16">
            <v>4.030958827362116</v>
          </cell>
          <cell r="J16">
            <v>4.030958827362116</v>
          </cell>
        </row>
        <row r="26">
          <cell r="E26">
            <v>14.865</v>
          </cell>
          <cell r="J26">
            <v>14.865</v>
          </cell>
        </row>
        <row r="37">
          <cell r="E37">
            <v>0.11162953292023695</v>
          </cell>
          <cell r="J37">
            <v>0.11162953292023695</v>
          </cell>
        </row>
        <row r="48">
          <cell r="E48">
            <v>0.07952065890668945</v>
          </cell>
          <cell r="J48">
            <v>0.07952065890668945</v>
          </cell>
        </row>
        <row r="59">
          <cell r="E59">
            <v>0.09835753292023694</v>
          </cell>
          <cell r="J59">
            <v>0.09835753292023694</v>
          </cell>
        </row>
        <row r="66">
          <cell r="E66">
            <v>29.198316012064485</v>
          </cell>
          <cell r="J66">
            <v>29.198316012064485</v>
          </cell>
        </row>
      </sheetData>
      <sheetData sheetId="15">
        <row r="16">
          <cell r="E16">
            <v>3.8052533462149807</v>
          </cell>
          <cell r="J16">
            <v>3.8052533462149807</v>
          </cell>
        </row>
        <row r="27">
          <cell r="E27">
            <v>7.032293710085449</v>
          </cell>
          <cell r="J27">
            <v>7.032293710085449</v>
          </cell>
        </row>
        <row r="39">
          <cell r="E39">
            <v>0.1195918965341259</v>
          </cell>
          <cell r="J39">
            <v>0.1195918965341259</v>
          </cell>
        </row>
        <row r="50">
          <cell r="E50">
            <v>0.08955225740068361</v>
          </cell>
          <cell r="J50">
            <v>0.08955225740068361</v>
          </cell>
        </row>
        <row r="61">
          <cell r="E61">
            <v>0.10726389653412591</v>
          </cell>
          <cell r="J61">
            <v>0.10726389653412591</v>
          </cell>
        </row>
        <row r="67">
          <cell r="E67">
            <v>231.72015846506287</v>
          </cell>
          <cell r="J67">
            <v>231.72015846506287</v>
          </cell>
        </row>
      </sheetData>
      <sheetData sheetId="16">
        <row r="16">
          <cell r="E16">
            <v>3.8052533462149807</v>
          </cell>
          <cell r="J16">
            <v>3.8052533462149807</v>
          </cell>
        </row>
        <row r="27">
          <cell r="E27">
            <v>7.032293710085449</v>
          </cell>
          <cell r="J27">
            <v>7.032293710085449</v>
          </cell>
        </row>
        <row r="39">
          <cell r="E39">
            <v>0.1195918965341259</v>
          </cell>
          <cell r="J39">
            <v>0.1195918965341259</v>
          </cell>
        </row>
        <row r="50">
          <cell r="E50">
            <v>0.08955225740068361</v>
          </cell>
          <cell r="J50">
            <v>0.08955225740068361</v>
          </cell>
        </row>
        <row r="61">
          <cell r="E61">
            <v>0.10726389653412591</v>
          </cell>
          <cell r="J61">
            <v>0.10726389653412591</v>
          </cell>
        </row>
        <row r="68">
          <cell r="E68">
            <v>50.97262837901598</v>
          </cell>
          <cell r="J68">
            <v>50.97262837901598</v>
          </cell>
        </row>
      </sheetData>
      <sheetData sheetId="17">
        <row r="16">
          <cell r="E16">
            <v>3.6324475872117055</v>
          </cell>
        </row>
        <row r="27">
          <cell r="E27">
            <v>3.361766768227911</v>
          </cell>
        </row>
        <row r="38">
          <cell r="E38">
            <v>0.11531946794503864</v>
          </cell>
        </row>
        <row r="49">
          <cell r="E49">
            <v>0.08651279907453614</v>
          </cell>
        </row>
        <row r="60">
          <cell r="E60">
            <v>0.10349746794503864</v>
          </cell>
        </row>
        <row r="67">
          <cell r="E67">
            <v>463.429948209951</v>
          </cell>
        </row>
      </sheetData>
      <sheetData sheetId="19">
        <row r="19">
          <cell r="E19">
            <v>2764.72</v>
          </cell>
          <cell r="P19">
            <v>2764.72</v>
          </cell>
        </row>
        <row r="28">
          <cell r="E28">
            <v>15520</v>
          </cell>
          <cell r="P28">
            <v>15520</v>
          </cell>
        </row>
        <row r="42">
          <cell r="E42">
            <v>22.161</v>
          </cell>
        </row>
        <row r="44">
          <cell r="P44">
            <v>37.661</v>
          </cell>
        </row>
        <row r="57">
          <cell r="E57">
            <v>8.842</v>
          </cell>
        </row>
        <row r="59">
          <cell r="P59">
            <v>24.342</v>
          </cell>
        </row>
        <row r="74">
          <cell r="E74">
            <v>20.689</v>
          </cell>
        </row>
        <row r="76">
          <cell r="P76">
            <v>36.189</v>
          </cell>
        </row>
        <row r="81">
          <cell r="P81">
            <v>29.198316012064485</v>
          </cell>
        </row>
        <row r="82">
          <cell r="E82">
            <v>29.198316012064485</v>
          </cell>
        </row>
      </sheetData>
      <sheetData sheetId="20">
        <row r="18">
          <cell r="E18">
            <v>2499.5966292673797</v>
          </cell>
          <cell r="P18">
            <v>2499.5966292673797</v>
          </cell>
        </row>
        <row r="28">
          <cell r="E28">
            <v>7030</v>
          </cell>
          <cell r="P28">
            <v>7030</v>
          </cell>
        </row>
        <row r="44">
          <cell r="E44">
            <v>32.223</v>
          </cell>
          <cell r="P44">
            <v>32.223</v>
          </cell>
        </row>
        <row r="59">
          <cell r="E59">
            <v>20.474</v>
          </cell>
          <cell r="P59">
            <v>20.474</v>
          </cell>
        </row>
        <row r="76">
          <cell r="E76">
            <v>31.395</v>
          </cell>
          <cell r="P76">
            <v>31.395</v>
          </cell>
        </row>
        <row r="81">
          <cell r="E81">
            <v>231.72015846506287</v>
          </cell>
          <cell r="P81">
            <v>231.72015846506287</v>
          </cell>
        </row>
      </sheetData>
      <sheetData sheetId="21">
        <row r="18">
          <cell r="E18">
            <v>2296.6087179887436</v>
          </cell>
        </row>
        <row r="28">
          <cell r="E28">
            <v>3361.77</v>
          </cell>
        </row>
        <row r="44">
          <cell r="E44">
            <v>27.951</v>
          </cell>
        </row>
        <row r="59">
          <cell r="E59">
            <v>17.434</v>
          </cell>
        </row>
        <row r="76">
          <cell r="E76">
            <v>27.628999999999998</v>
          </cell>
        </row>
      </sheetData>
      <sheetData sheetId="23">
        <row r="32">
          <cell r="E32">
            <v>1.0368720174738808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258"/>
  <sheetViews>
    <sheetView showGridLines="0" tabSelected="1" workbookViewId="0" topLeftCell="B202">
      <selection activeCell="E224" sqref="E224"/>
    </sheetView>
  </sheetViews>
  <sheetFormatPr defaultColWidth="11.28125" defaultRowHeight="12.75"/>
  <cols>
    <col min="1" max="1" width="11.28125" style="2" customWidth="1"/>
    <col min="2" max="2" width="8.7109375" style="2" customWidth="1"/>
    <col min="3" max="7" width="11.28125" style="2" customWidth="1"/>
    <col min="8" max="8" width="6.7109375" style="2" customWidth="1"/>
    <col min="9" max="9" width="10.7109375" style="2" customWidth="1"/>
    <col min="10" max="10" width="12.57421875" style="2" bestFit="1" customWidth="1"/>
    <col min="11" max="11" width="2.7109375" style="2" customWidth="1"/>
    <col min="12" max="12" width="11.140625" style="2" customWidth="1"/>
    <col min="13" max="16384" width="11.28125" style="2" customWidth="1"/>
  </cols>
  <sheetData>
    <row r="1" spans="1:2" ht="12.75" customHeight="1">
      <c r="A1" s="1"/>
      <c r="B1" s="54" t="s">
        <v>73</v>
      </c>
    </row>
    <row r="2" ht="12.75" customHeight="1"/>
    <row r="3" spans="2:10" ht="15">
      <c r="B3" s="46" t="s">
        <v>72</v>
      </c>
      <c r="C3" s="46"/>
      <c r="D3" s="46"/>
      <c r="E3" s="46"/>
      <c r="F3" s="46"/>
      <c r="G3" s="46"/>
      <c r="H3" s="46"/>
      <c r="I3" s="46"/>
      <c r="J3" s="46"/>
    </row>
    <row r="4" spans="2:10" ht="12.75" customHeight="1">
      <c r="B4" s="4"/>
      <c r="C4" s="4"/>
      <c r="D4" s="4"/>
      <c r="E4" s="4"/>
      <c r="F4" s="4"/>
      <c r="G4" s="4"/>
      <c r="H4" s="4"/>
      <c r="I4" s="4"/>
      <c r="J4" s="5"/>
    </row>
    <row r="5" spans="2:10" ht="15" customHeight="1">
      <c r="B5" s="47" t="s">
        <v>0</v>
      </c>
      <c r="C5" s="46"/>
      <c r="D5" s="46"/>
      <c r="E5" s="46"/>
      <c r="F5" s="46"/>
      <c r="G5" s="46"/>
      <c r="H5" s="46"/>
      <c r="I5" s="46"/>
      <c r="J5" s="46"/>
    </row>
    <row r="6" spans="2:10" ht="12.75" customHeight="1">
      <c r="B6" s="7"/>
      <c r="C6" s="4"/>
      <c r="D6" s="4"/>
      <c r="E6" s="4"/>
      <c r="F6" s="4"/>
      <c r="G6" s="4"/>
      <c r="H6" s="4"/>
      <c r="I6" s="4"/>
      <c r="J6" s="5"/>
    </row>
    <row r="7" spans="2:10" ht="12.75">
      <c r="B7" s="8" t="s">
        <v>1</v>
      </c>
      <c r="F7" s="9" t="s">
        <v>2</v>
      </c>
      <c r="G7" s="10"/>
      <c r="I7" s="4"/>
      <c r="J7" s="5"/>
    </row>
    <row r="8" ht="4.5" customHeight="1"/>
    <row r="9" spans="2:10" ht="12.75">
      <c r="B9" s="11" t="s">
        <v>3</v>
      </c>
      <c r="I9" s="12" t="s">
        <v>4</v>
      </c>
      <c r="J9" s="12" t="s">
        <v>5</v>
      </c>
    </row>
    <row r="10" ht="6" customHeight="1"/>
    <row r="11" spans="2:3" ht="12.75">
      <c r="B11" s="11" t="s">
        <v>6</v>
      </c>
      <c r="C11" s="13" t="s">
        <v>7</v>
      </c>
    </row>
    <row r="12" ht="6" customHeight="1"/>
    <row r="13" spans="2:3" ht="12.75">
      <c r="B13" s="11" t="s">
        <v>8</v>
      </c>
      <c r="C13" s="14" t="s">
        <v>9</v>
      </c>
    </row>
    <row r="14" spans="2:10" ht="12.75">
      <c r="B14" s="1"/>
      <c r="C14" s="15" t="s">
        <v>10</v>
      </c>
      <c r="D14" s="16"/>
      <c r="E14" s="16"/>
      <c r="F14" s="16"/>
      <c r="G14" s="16"/>
      <c r="H14" s="16"/>
      <c r="I14" s="17" t="s">
        <v>11</v>
      </c>
      <c r="J14" s="18">
        <f>ROUND('[1]TR1'!$E$23,2)</f>
        <v>5.32</v>
      </c>
    </row>
    <row r="15" spans="2:10" ht="12.75">
      <c r="B15" s="1"/>
      <c r="C15" s="15" t="s">
        <v>12</v>
      </c>
      <c r="D15" s="16"/>
      <c r="E15" s="16"/>
      <c r="F15" s="16"/>
      <c r="G15" s="16"/>
      <c r="H15" s="16"/>
      <c r="I15" s="19" t="s">
        <v>13</v>
      </c>
      <c r="J15" s="20">
        <f>ROUND('[1]TR1'!$E$52,4)</f>
        <v>0.1116</v>
      </c>
    </row>
    <row r="16" spans="2:10" ht="6" customHeight="1">
      <c r="B16" s="1"/>
      <c r="J16" s="21"/>
    </row>
    <row r="17" spans="2:10" ht="12.75">
      <c r="B17" s="11" t="s">
        <v>14</v>
      </c>
      <c r="C17" s="14" t="s">
        <v>15</v>
      </c>
      <c r="J17" s="21"/>
    </row>
    <row r="18" spans="3:10" ht="12.75">
      <c r="C18" s="15" t="s">
        <v>10</v>
      </c>
      <c r="D18" s="16"/>
      <c r="E18" s="16"/>
      <c r="F18" s="16"/>
      <c r="G18" s="16"/>
      <c r="H18" s="16"/>
      <c r="I18" s="17" t="s">
        <v>11</v>
      </c>
      <c r="J18" s="18">
        <f>ROUND('[1]TR1'!$E$33,2)</f>
        <v>12.07</v>
      </c>
    </row>
    <row r="19" spans="3:10" ht="12.75">
      <c r="C19" s="22" t="str">
        <f>C15</f>
        <v>Cargo Variable por Energía:</v>
      </c>
      <c r="D19" s="16"/>
      <c r="E19" s="16"/>
      <c r="F19" s="16"/>
      <c r="G19" s="16"/>
      <c r="H19" s="16"/>
      <c r="I19" s="19" t="s">
        <v>13</v>
      </c>
      <c r="J19" s="20">
        <f>ROUND('[1]TR1'!$E$66,4)</f>
        <v>0.0983</v>
      </c>
    </row>
    <row r="20" ht="6" customHeight="1">
      <c r="J20" s="23"/>
    </row>
    <row r="21" spans="2:10" ht="12.75">
      <c r="B21" s="11" t="s">
        <v>16</v>
      </c>
      <c r="C21" s="13" t="s">
        <v>17</v>
      </c>
      <c r="J21" s="23"/>
    </row>
    <row r="22" ht="6" customHeight="1">
      <c r="J22" s="23"/>
    </row>
    <row r="23" spans="2:10" ht="12.75">
      <c r="B23" s="11" t="s">
        <v>18</v>
      </c>
      <c r="C23" s="14" t="s">
        <v>19</v>
      </c>
      <c r="J23" s="23"/>
    </row>
    <row r="24" spans="2:10" ht="12.75">
      <c r="B24" s="1"/>
      <c r="C24" s="15" t="s">
        <v>10</v>
      </c>
      <c r="D24" s="16"/>
      <c r="E24" s="16"/>
      <c r="F24" s="16"/>
      <c r="G24" s="16"/>
      <c r="H24" s="16"/>
      <c r="I24" s="17" t="s">
        <v>11</v>
      </c>
      <c r="J24" s="18">
        <f>ROUND('[1]TG1'!$E$23,2)</f>
        <v>4.38</v>
      </c>
    </row>
    <row r="25" spans="2:10" ht="12.75">
      <c r="B25" s="1"/>
      <c r="C25" s="22" t="str">
        <f>C19</f>
        <v>Cargo Variable por Energía:</v>
      </c>
      <c r="D25" s="16"/>
      <c r="E25" s="16"/>
      <c r="F25" s="16"/>
      <c r="G25" s="16"/>
      <c r="H25" s="16"/>
      <c r="I25" s="19" t="s">
        <v>13</v>
      </c>
      <c r="J25" s="20">
        <f>ROUND('[1]TG1'!$E$52,4)</f>
        <v>0.146</v>
      </c>
    </row>
    <row r="26" spans="2:10" ht="6" customHeight="1">
      <c r="B26" s="1"/>
      <c r="C26" s="16"/>
      <c r="D26" s="16"/>
      <c r="E26" s="16"/>
      <c r="F26" s="16"/>
      <c r="G26" s="16"/>
      <c r="H26" s="16"/>
      <c r="I26" s="16"/>
      <c r="J26" s="23"/>
    </row>
    <row r="27" spans="2:10" ht="12.75">
      <c r="B27" s="11" t="s">
        <v>20</v>
      </c>
      <c r="C27" s="14" t="s">
        <v>21</v>
      </c>
      <c r="J27" s="23"/>
    </row>
    <row r="28" spans="3:10" ht="12.75">
      <c r="C28" s="15" t="s">
        <v>10</v>
      </c>
      <c r="D28" s="16"/>
      <c r="E28" s="16"/>
      <c r="F28" s="16"/>
      <c r="G28" s="16"/>
      <c r="H28" s="16"/>
      <c r="I28" s="17" t="s">
        <v>11</v>
      </c>
      <c r="J28" s="18">
        <f>ROUND('[1]TG1'!$E$33,2)</f>
        <v>6.78</v>
      </c>
    </row>
    <row r="29" spans="3:10" ht="12.75">
      <c r="C29" s="22" t="str">
        <f>C25</f>
        <v>Cargo Variable por Energía:</v>
      </c>
      <c r="D29" s="16"/>
      <c r="E29" s="16"/>
      <c r="F29" s="16"/>
      <c r="G29" s="16"/>
      <c r="H29" s="16"/>
      <c r="I29" s="19" t="s">
        <v>13</v>
      </c>
      <c r="J29" s="20">
        <f>ROUND('[1]TG1'!$E$64,4)</f>
        <v>0.1403</v>
      </c>
    </row>
    <row r="30" ht="6" customHeight="1">
      <c r="J30" s="23"/>
    </row>
    <row r="31" spans="2:10" ht="12.75">
      <c r="B31" s="11" t="s">
        <v>22</v>
      </c>
      <c r="C31" s="13" t="s">
        <v>23</v>
      </c>
      <c r="J31" s="23"/>
    </row>
    <row r="32" spans="3:10" ht="12.75">
      <c r="C32" s="22" t="str">
        <f>C29</f>
        <v>Cargo Variable por Energía:</v>
      </c>
      <c r="D32" s="16"/>
      <c r="E32" s="16"/>
      <c r="F32" s="16"/>
      <c r="G32" s="16"/>
      <c r="H32" s="16"/>
      <c r="I32" s="19" t="s">
        <v>13</v>
      </c>
      <c r="J32" s="20">
        <f>ROUND('[1]AP'!$D$39,4)</f>
        <v>0.1211</v>
      </c>
    </row>
    <row r="33" spans="3:10" ht="6" customHeight="1">
      <c r="C33" s="16"/>
      <c r="D33" s="16"/>
      <c r="E33" s="16"/>
      <c r="F33" s="16"/>
      <c r="G33" s="16"/>
      <c r="H33" s="16"/>
      <c r="I33" s="16"/>
      <c r="J33" s="23"/>
    </row>
    <row r="34" spans="3:10" ht="12.75">
      <c r="C34" s="16"/>
      <c r="D34" s="16"/>
      <c r="E34" s="16"/>
      <c r="F34" s="16"/>
      <c r="G34" s="16"/>
      <c r="H34" s="16"/>
      <c r="I34" s="16"/>
      <c r="J34" s="23"/>
    </row>
    <row r="35" spans="2:10" ht="12.75">
      <c r="B35" s="24" t="s">
        <v>67</v>
      </c>
      <c r="J35" s="25"/>
    </row>
    <row r="36" ht="6" customHeight="1">
      <c r="J36" s="25"/>
    </row>
    <row r="37" spans="2:10" ht="12.75">
      <c r="B37" s="24" t="s">
        <v>24</v>
      </c>
      <c r="C37" s="13" t="s">
        <v>25</v>
      </c>
      <c r="J37" s="25"/>
    </row>
    <row r="38" ht="6" customHeight="1">
      <c r="J38" s="25"/>
    </row>
    <row r="39" spans="3:10" ht="12.75">
      <c r="C39" s="15" t="s">
        <v>26</v>
      </c>
      <c r="D39" s="16"/>
      <c r="E39" s="16"/>
      <c r="F39" s="16"/>
      <c r="G39" s="16"/>
      <c r="H39" s="16"/>
      <c r="I39" s="26" t="s">
        <v>27</v>
      </c>
      <c r="J39" s="18">
        <f>ROUND('[1]T2BT'!$E$16,2)</f>
        <v>4.03</v>
      </c>
    </row>
    <row r="40" spans="3:10" ht="12.75">
      <c r="C40" s="15" t="s">
        <v>28</v>
      </c>
      <c r="D40" s="16"/>
      <c r="E40" s="16"/>
      <c r="F40" s="16"/>
      <c r="G40" s="16"/>
      <c r="H40" s="16"/>
      <c r="I40" s="26" t="s">
        <v>27</v>
      </c>
      <c r="J40" s="27">
        <f>ROUND('[1]T2BT'!$E$26,2)</f>
        <v>15.52</v>
      </c>
    </row>
    <row r="41" spans="3:10" ht="12.75">
      <c r="C41" s="15" t="s">
        <v>10</v>
      </c>
      <c r="D41" s="16"/>
      <c r="E41" s="16"/>
      <c r="F41" s="16"/>
      <c r="G41" s="16"/>
      <c r="H41" s="16"/>
      <c r="I41" s="26" t="s">
        <v>11</v>
      </c>
      <c r="J41" s="18">
        <f>ROUND('[1]T2BT'!$E$66,2)</f>
        <v>29.2</v>
      </c>
    </row>
    <row r="42" spans="3:10" ht="12.75">
      <c r="C42" s="15" t="s">
        <v>29</v>
      </c>
      <c r="D42" s="16"/>
      <c r="E42" s="16"/>
      <c r="F42" s="16"/>
      <c r="G42" s="16"/>
      <c r="H42" s="16"/>
      <c r="I42" s="19" t="s">
        <v>13</v>
      </c>
      <c r="J42" s="20">
        <f>ROUND('[1]T2BT'!$E$59,4)</f>
        <v>0.1121</v>
      </c>
    </row>
    <row r="43" spans="3:10" ht="12.75">
      <c r="C43" s="15" t="s">
        <v>30</v>
      </c>
      <c r="D43" s="16"/>
      <c r="E43" s="16"/>
      <c r="F43" s="16"/>
      <c r="G43" s="16"/>
      <c r="H43" s="16"/>
      <c r="I43" s="19" t="s">
        <v>13</v>
      </c>
      <c r="J43" s="20">
        <f>ROUND('[1]T2BT'!$E$48,4)</f>
        <v>0.0934</v>
      </c>
    </row>
    <row r="44" spans="3:10" ht="12.75">
      <c r="C44" s="15" t="s">
        <v>31</v>
      </c>
      <c r="D44" s="16"/>
      <c r="E44" s="16"/>
      <c r="F44" s="16"/>
      <c r="G44" s="16"/>
      <c r="H44" s="16"/>
      <c r="I44" s="19" t="s">
        <v>13</v>
      </c>
      <c r="J44" s="20">
        <f>ROUND('[1]T2BT'!$E$37,4)</f>
        <v>0.125</v>
      </c>
    </row>
    <row r="45" spans="9:10" ht="6" customHeight="1">
      <c r="I45" s="5"/>
      <c r="J45" s="25"/>
    </row>
    <row r="46" spans="2:10" ht="12.75">
      <c r="B46" s="24" t="s">
        <v>24</v>
      </c>
      <c r="C46" s="13" t="s">
        <v>32</v>
      </c>
      <c r="J46" s="25"/>
    </row>
    <row r="47" ht="6" customHeight="1">
      <c r="J47" s="25"/>
    </row>
    <row r="48" spans="3:10" ht="12.75">
      <c r="C48" s="15" t="s">
        <v>26</v>
      </c>
      <c r="D48" s="16"/>
      <c r="E48" s="16"/>
      <c r="F48" s="16"/>
      <c r="G48" s="16"/>
      <c r="H48" s="16"/>
      <c r="I48" s="26" t="s">
        <v>27</v>
      </c>
      <c r="J48" s="18">
        <f>ROUND('[1]T2BT'!$J$16,2)</f>
        <v>4.03</v>
      </c>
    </row>
    <row r="49" spans="3:10" ht="12.75">
      <c r="C49" s="15" t="s">
        <v>28</v>
      </c>
      <c r="D49" s="16"/>
      <c r="E49" s="16"/>
      <c r="F49" s="16"/>
      <c r="G49" s="16"/>
      <c r="H49" s="16"/>
      <c r="I49" s="26" t="s">
        <v>27</v>
      </c>
      <c r="J49" s="27">
        <f>ROUND('[1]T2BT'!$J$26,2)</f>
        <v>15.52</v>
      </c>
    </row>
    <row r="50" spans="3:10" ht="12.75">
      <c r="C50" s="15" t="s">
        <v>10</v>
      </c>
      <c r="D50" s="16"/>
      <c r="E50" s="16"/>
      <c r="F50" s="16"/>
      <c r="G50" s="16"/>
      <c r="H50" s="16"/>
      <c r="I50" s="26" t="s">
        <v>11</v>
      </c>
      <c r="J50" s="18">
        <f>ROUND('[1]T2BT'!$J$66,2)</f>
        <v>29.2</v>
      </c>
    </row>
    <row r="51" spans="3:10" ht="12.75">
      <c r="C51" s="15" t="s">
        <v>29</v>
      </c>
      <c r="D51" s="16"/>
      <c r="E51" s="16"/>
      <c r="F51" s="16"/>
      <c r="G51" s="16"/>
      <c r="H51" s="16"/>
      <c r="I51" s="19" t="s">
        <v>13</v>
      </c>
      <c r="J51" s="20">
        <f>ROUND('[1]T2BT'!$J$59,4)</f>
        <v>0.1121</v>
      </c>
    </row>
    <row r="52" spans="3:10" ht="12.75">
      <c r="C52" s="15" t="s">
        <v>30</v>
      </c>
      <c r="D52" s="16"/>
      <c r="E52" s="16"/>
      <c r="F52" s="16"/>
      <c r="G52" s="16"/>
      <c r="H52" s="16"/>
      <c r="I52" s="19" t="s">
        <v>13</v>
      </c>
      <c r="J52" s="20">
        <f>ROUND('[1]T2BT'!$J$48,4)</f>
        <v>0.0934</v>
      </c>
    </row>
    <row r="53" spans="3:10" ht="12.75">
      <c r="C53" s="15" t="s">
        <v>31</v>
      </c>
      <c r="D53" s="16"/>
      <c r="E53" s="16"/>
      <c r="F53" s="16"/>
      <c r="G53" s="16"/>
      <c r="H53" s="16"/>
      <c r="I53" s="19" t="s">
        <v>13</v>
      </c>
      <c r="J53" s="20">
        <f>ROUND('[1]T2BT'!$J$37,4)</f>
        <v>0.125</v>
      </c>
    </row>
    <row r="54" spans="3:10" ht="12.75">
      <c r="C54" s="15"/>
      <c r="D54" s="16"/>
      <c r="E54" s="16"/>
      <c r="F54" s="16"/>
      <c r="G54" s="16"/>
      <c r="H54" s="16"/>
      <c r="I54" s="19"/>
      <c r="J54" s="20"/>
    </row>
    <row r="55" spans="2:10" ht="12.75">
      <c r="B55" s="24" t="s">
        <v>33</v>
      </c>
      <c r="C55" s="13" t="s">
        <v>34</v>
      </c>
      <c r="J55" s="25"/>
    </row>
    <row r="56" ht="12.75">
      <c r="J56" s="25"/>
    </row>
    <row r="57" spans="3:10" ht="12.75">
      <c r="C57" s="15" t="s">
        <v>26</v>
      </c>
      <c r="D57" s="16"/>
      <c r="E57" s="16"/>
      <c r="F57" s="16"/>
      <c r="G57" s="16"/>
      <c r="H57" s="16"/>
      <c r="I57" s="26" t="s">
        <v>27</v>
      </c>
      <c r="J57" s="18">
        <f>ROUND('[1]T2BTA'!$E$16,2)</f>
        <v>4.03</v>
      </c>
    </row>
    <row r="58" spans="3:10" ht="12.75">
      <c r="C58" s="15" t="s">
        <v>28</v>
      </c>
      <c r="D58" s="16"/>
      <c r="E58" s="16"/>
      <c r="F58" s="16"/>
      <c r="G58" s="16"/>
      <c r="H58" s="16"/>
      <c r="I58" s="26" t="s">
        <v>27</v>
      </c>
      <c r="J58" s="27">
        <f>ROUND('[1]T2BTA'!$E$26,2)</f>
        <v>14.87</v>
      </c>
    </row>
    <row r="59" spans="3:10" ht="12.75">
      <c r="C59" s="15" t="s">
        <v>10</v>
      </c>
      <c r="D59" s="16"/>
      <c r="E59" s="16"/>
      <c r="F59" s="16"/>
      <c r="G59" s="16"/>
      <c r="H59" s="16"/>
      <c r="I59" s="26" t="s">
        <v>11</v>
      </c>
      <c r="J59" s="18">
        <f>ROUND('[1]T2BTA'!$E$66,2)</f>
        <v>29.2</v>
      </c>
    </row>
    <row r="60" spans="3:10" ht="12.75">
      <c r="C60" s="15" t="s">
        <v>29</v>
      </c>
      <c r="D60" s="16"/>
      <c r="E60" s="16"/>
      <c r="F60" s="16"/>
      <c r="G60" s="16"/>
      <c r="H60" s="16"/>
      <c r="I60" s="19" t="s">
        <v>13</v>
      </c>
      <c r="J60" s="20">
        <f>ROUND('[1]T2BTA'!$E$59,4)</f>
        <v>0.0984</v>
      </c>
    </row>
    <row r="61" spans="3:10" ht="12.75">
      <c r="C61" s="15" t="s">
        <v>30</v>
      </c>
      <c r="D61" s="16"/>
      <c r="E61" s="16"/>
      <c r="F61" s="16"/>
      <c r="G61" s="16"/>
      <c r="H61" s="16"/>
      <c r="I61" s="19" t="s">
        <v>13</v>
      </c>
      <c r="J61" s="20">
        <f>ROUND('[1]T2BTA'!$E$48,4)</f>
        <v>0.0795</v>
      </c>
    </row>
    <row r="62" spans="3:10" ht="12.75">
      <c r="C62" s="15" t="s">
        <v>31</v>
      </c>
      <c r="D62" s="16"/>
      <c r="E62" s="16"/>
      <c r="F62" s="16"/>
      <c r="G62" s="16"/>
      <c r="H62" s="16"/>
      <c r="I62" s="19" t="s">
        <v>13</v>
      </c>
      <c r="J62" s="20">
        <f>ROUND('[1]T2BTA'!$E$37,4)</f>
        <v>0.1116</v>
      </c>
    </row>
    <row r="63" spans="3:10" ht="12.75">
      <c r="C63" s="15"/>
      <c r="D63" s="16"/>
      <c r="E63" s="16"/>
      <c r="F63" s="16"/>
      <c r="G63" s="16"/>
      <c r="H63" s="16"/>
      <c r="I63" s="19"/>
      <c r="J63" s="20"/>
    </row>
    <row r="64" spans="2:10" ht="12.75">
      <c r="B64" s="24" t="s">
        <v>33</v>
      </c>
      <c r="C64" s="13" t="s">
        <v>35</v>
      </c>
      <c r="D64" s="16"/>
      <c r="E64" s="16"/>
      <c r="F64" s="16"/>
      <c r="G64" s="16"/>
      <c r="H64" s="16"/>
      <c r="I64" s="19"/>
      <c r="J64" s="20"/>
    </row>
    <row r="65" spans="3:10" ht="12.75">
      <c r="C65" s="15"/>
      <c r="D65" s="16"/>
      <c r="E65" s="16"/>
      <c r="F65" s="16"/>
      <c r="G65" s="16"/>
      <c r="H65" s="16"/>
      <c r="I65" s="19"/>
      <c r="J65" s="20"/>
    </row>
    <row r="66" spans="3:10" ht="12.75">
      <c r="C66" s="15" t="s">
        <v>26</v>
      </c>
      <c r="D66" s="16"/>
      <c r="E66" s="16"/>
      <c r="F66" s="16"/>
      <c r="G66" s="16"/>
      <c r="H66" s="16"/>
      <c r="I66" s="26" t="s">
        <v>27</v>
      </c>
      <c r="J66" s="18">
        <f>ROUND('[1]T2BTA'!$J$16,2)</f>
        <v>4.03</v>
      </c>
    </row>
    <row r="67" spans="3:10" ht="12.75">
      <c r="C67" s="15" t="s">
        <v>28</v>
      </c>
      <c r="D67" s="16"/>
      <c r="E67" s="16"/>
      <c r="F67" s="16"/>
      <c r="G67" s="16"/>
      <c r="H67" s="16"/>
      <c r="I67" s="26" t="s">
        <v>27</v>
      </c>
      <c r="J67" s="27">
        <f>ROUND('[1]T2BTA'!$J$26,2)</f>
        <v>14.87</v>
      </c>
    </row>
    <row r="68" spans="3:10" ht="12.75">
      <c r="C68" s="15" t="s">
        <v>10</v>
      </c>
      <c r="D68" s="16"/>
      <c r="E68" s="16"/>
      <c r="F68" s="16"/>
      <c r="G68" s="16"/>
      <c r="H68" s="16"/>
      <c r="I68" s="26" t="s">
        <v>11</v>
      </c>
      <c r="J68" s="18">
        <f>ROUND('[1]T2BTA'!$J$66,2)</f>
        <v>29.2</v>
      </c>
    </row>
    <row r="69" spans="3:10" ht="12.75">
      <c r="C69" s="15" t="s">
        <v>29</v>
      </c>
      <c r="D69" s="16"/>
      <c r="E69" s="16"/>
      <c r="F69" s="16"/>
      <c r="G69" s="16"/>
      <c r="H69" s="16"/>
      <c r="I69" s="19" t="s">
        <v>13</v>
      </c>
      <c r="J69" s="20">
        <f>ROUND('[1]T2BTA'!$J$59,4)</f>
        <v>0.0984</v>
      </c>
    </row>
    <row r="70" spans="3:10" ht="12.75">
      <c r="C70" s="15" t="s">
        <v>30</v>
      </c>
      <c r="D70" s="16"/>
      <c r="E70" s="16"/>
      <c r="F70" s="16"/>
      <c r="G70" s="16"/>
      <c r="H70" s="16"/>
      <c r="I70" s="19" t="s">
        <v>13</v>
      </c>
      <c r="J70" s="20">
        <f>ROUND('[1]T2BTA'!$J$48,4)</f>
        <v>0.0795</v>
      </c>
    </row>
    <row r="71" spans="3:10" ht="12.75">
      <c r="C71" s="15" t="s">
        <v>31</v>
      </c>
      <c r="D71" s="16"/>
      <c r="E71" s="16"/>
      <c r="F71" s="16"/>
      <c r="G71" s="16"/>
      <c r="H71" s="16"/>
      <c r="I71" s="19" t="s">
        <v>13</v>
      </c>
      <c r="J71" s="20">
        <f>ROUND('[1]T2BTA'!$J$37,4)</f>
        <v>0.1116</v>
      </c>
    </row>
    <row r="72" spans="3:10" ht="12.75">
      <c r="C72" s="15"/>
      <c r="D72" s="16"/>
      <c r="E72" s="16"/>
      <c r="F72" s="16"/>
      <c r="G72" s="16"/>
      <c r="H72" s="16"/>
      <c r="I72" s="19"/>
      <c r="J72" s="20"/>
    </row>
    <row r="73" spans="2:10" ht="15">
      <c r="B73" s="47" t="s">
        <v>0</v>
      </c>
      <c r="C73" s="46"/>
      <c r="D73" s="46"/>
      <c r="E73" s="46"/>
      <c r="F73" s="46"/>
      <c r="G73" s="46"/>
      <c r="H73" s="46"/>
      <c r="I73" s="46"/>
      <c r="J73" s="46"/>
    </row>
    <row r="74" spans="3:10" ht="12.75">
      <c r="C74" s="15"/>
      <c r="D74" s="16"/>
      <c r="E74" s="16"/>
      <c r="F74" s="16"/>
      <c r="G74" s="16"/>
      <c r="H74" s="16"/>
      <c r="I74" s="19"/>
      <c r="J74" s="20"/>
    </row>
    <row r="75" spans="2:10" ht="12.75">
      <c r="B75" s="8" t="s">
        <v>1</v>
      </c>
      <c r="F75" s="9" t="str">
        <f>F7</f>
        <v>May - Jul  07</v>
      </c>
      <c r="G75" s="10"/>
      <c r="I75" s="19"/>
      <c r="J75" s="20"/>
    </row>
    <row r="76" spans="3:10" ht="12.75">
      <c r="C76" s="15"/>
      <c r="D76" s="16"/>
      <c r="E76" s="16"/>
      <c r="F76" s="16"/>
      <c r="G76" s="16"/>
      <c r="H76" s="16"/>
      <c r="I76" s="19"/>
      <c r="J76" s="20"/>
    </row>
    <row r="77" spans="2:10" ht="12.75">
      <c r="B77" s="24" t="s">
        <v>36</v>
      </c>
      <c r="C77" s="13" t="s">
        <v>37</v>
      </c>
      <c r="I77" s="5"/>
      <c r="J77" s="25"/>
    </row>
    <row r="78" spans="9:10" ht="6" customHeight="1">
      <c r="I78" s="5"/>
      <c r="J78" s="25"/>
    </row>
    <row r="79" spans="3:10" ht="12.75">
      <c r="C79" s="15" t="s">
        <v>26</v>
      </c>
      <c r="D79" s="16"/>
      <c r="E79" s="16"/>
      <c r="F79" s="16"/>
      <c r="G79" s="16"/>
      <c r="H79" s="16"/>
      <c r="I79" s="26" t="s">
        <v>27</v>
      </c>
      <c r="J79" s="18">
        <f>'[1]T2MT'!$E$16</f>
        <v>3.8052533462149807</v>
      </c>
    </row>
    <row r="80" spans="3:10" ht="12.75">
      <c r="C80" s="15" t="s">
        <v>28</v>
      </c>
      <c r="D80" s="16"/>
      <c r="E80" s="16"/>
      <c r="F80" s="16"/>
      <c r="G80" s="16"/>
      <c r="H80" s="16"/>
      <c r="I80" s="26" t="s">
        <v>27</v>
      </c>
      <c r="J80" s="27">
        <f>ROUND('[1]T2MT'!$E$27,2)</f>
        <v>7.03</v>
      </c>
    </row>
    <row r="81" spans="3:10" ht="12.75">
      <c r="C81" s="15" t="s">
        <v>38</v>
      </c>
      <c r="D81" s="16"/>
      <c r="E81" s="16"/>
      <c r="F81" s="16"/>
      <c r="G81" s="16"/>
      <c r="H81" s="16"/>
      <c r="I81" s="26" t="s">
        <v>11</v>
      </c>
      <c r="J81" s="18">
        <f>ROUND('[1]T2MT'!$E$67,2)</f>
        <v>231.72</v>
      </c>
    </row>
    <row r="82" spans="3:10" ht="12.75">
      <c r="C82" s="15" t="s">
        <v>29</v>
      </c>
      <c r="D82" s="16"/>
      <c r="E82" s="16"/>
      <c r="F82" s="16"/>
      <c r="G82" s="16"/>
      <c r="H82" s="16"/>
      <c r="I82" s="19" t="s">
        <v>13</v>
      </c>
      <c r="J82" s="20">
        <f>ROUND('[1]T2MT'!$E$61,4)</f>
        <v>0.1073</v>
      </c>
    </row>
    <row r="83" spans="3:10" ht="12.75">
      <c r="C83" s="15" t="s">
        <v>30</v>
      </c>
      <c r="D83" s="16"/>
      <c r="E83" s="16"/>
      <c r="F83" s="16"/>
      <c r="G83" s="16"/>
      <c r="H83" s="16"/>
      <c r="I83" s="19" t="s">
        <v>13</v>
      </c>
      <c r="J83" s="20">
        <f>ROUND('[1]T2MT'!$E$50,4)</f>
        <v>0.0896</v>
      </c>
    </row>
    <row r="84" spans="3:10" ht="12.75">
      <c r="C84" s="15" t="s">
        <v>31</v>
      </c>
      <c r="D84" s="16"/>
      <c r="E84" s="16"/>
      <c r="F84" s="16"/>
      <c r="G84" s="16"/>
      <c r="H84" s="16"/>
      <c r="I84" s="19" t="s">
        <v>13</v>
      </c>
      <c r="J84" s="20">
        <f>ROUND('[1]T2MT'!$E$39,4)</f>
        <v>0.1196</v>
      </c>
    </row>
    <row r="85" spans="9:10" ht="6" customHeight="1">
      <c r="I85" s="5"/>
      <c r="J85" s="25"/>
    </row>
    <row r="86" spans="2:10" ht="12.75">
      <c r="B86" s="24" t="s">
        <v>36</v>
      </c>
      <c r="C86" s="13" t="s">
        <v>39</v>
      </c>
      <c r="I86" s="5"/>
      <c r="J86" s="25"/>
    </row>
    <row r="87" spans="9:10" ht="6" customHeight="1">
      <c r="I87" s="5"/>
      <c r="J87" s="25"/>
    </row>
    <row r="88" spans="3:10" ht="12.75">
      <c r="C88" s="15" t="s">
        <v>26</v>
      </c>
      <c r="D88" s="16"/>
      <c r="E88" s="16"/>
      <c r="F88" s="16"/>
      <c r="G88" s="16"/>
      <c r="H88" s="16"/>
      <c r="I88" s="26" t="s">
        <v>27</v>
      </c>
      <c r="J88" s="18">
        <f>ROUND('[1]T2MT'!$J$16,2)</f>
        <v>3.81</v>
      </c>
    </row>
    <row r="89" spans="3:10" ht="12.75">
      <c r="C89" s="15" t="s">
        <v>28</v>
      </c>
      <c r="D89" s="16"/>
      <c r="E89" s="16"/>
      <c r="F89" s="16"/>
      <c r="G89" s="16"/>
      <c r="H89" s="16"/>
      <c r="I89" s="26" t="s">
        <v>27</v>
      </c>
      <c r="J89" s="27">
        <f>ROUND('[1]T2MT'!$J$27,2)</f>
        <v>7.03</v>
      </c>
    </row>
    <row r="90" spans="3:10" ht="12.75">
      <c r="C90" s="15" t="s">
        <v>38</v>
      </c>
      <c r="D90" s="16"/>
      <c r="E90" s="16"/>
      <c r="F90" s="16"/>
      <c r="G90" s="16"/>
      <c r="H90" s="16"/>
      <c r="I90" s="26" t="s">
        <v>11</v>
      </c>
      <c r="J90" s="18">
        <f>ROUND('[1]T2MT'!$J$67,2)</f>
        <v>231.72</v>
      </c>
    </row>
    <row r="91" spans="3:10" ht="12.75">
      <c r="C91" s="15" t="s">
        <v>29</v>
      </c>
      <c r="D91" s="16"/>
      <c r="E91" s="16"/>
      <c r="F91" s="16"/>
      <c r="G91" s="16"/>
      <c r="H91" s="16"/>
      <c r="I91" s="19" t="s">
        <v>13</v>
      </c>
      <c r="J91" s="20">
        <f>ROUND('[1]T2MT'!$J$61,4)</f>
        <v>0.1073</v>
      </c>
    </row>
    <row r="92" spans="3:10" ht="12.75">
      <c r="C92" s="15" t="s">
        <v>30</v>
      </c>
      <c r="D92" s="16"/>
      <c r="E92" s="16"/>
      <c r="F92" s="16"/>
      <c r="G92" s="16"/>
      <c r="H92" s="16"/>
      <c r="I92" s="19" t="s">
        <v>13</v>
      </c>
      <c r="J92" s="20">
        <f>ROUND('[1]T2MT'!$J$50,4)</f>
        <v>0.0896</v>
      </c>
    </row>
    <row r="93" spans="3:10" ht="12.75">
      <c r="C93" s="15" t="s">
        <v>31</v>
      </c>
      <c r="D93" s="16"/>
      <c r="E93" s="16"/>
      <c r="F93" s="16"/>
      <c r="G93" s="16"/>
      <c r="H93" s="16"/>
      <c r="I93" s="19" t="s">
        <v>13</v>
      </c>
      <c r="J93" s="20">
        <f>ROUND('[1]T2MT'!$J$39,4)</f>
        <v>0.1196</v>
      </c>
    </row>
    <row r="94" spans="3:10" ht="12.75">
      <c r="C94" s="15"/>
      <c r="D94" s="16"/>
      <c r="E94" s="16"/>
      <c r="F94" s="16"/>
      <c r="G94" s="16"/>
      <c r="H94" s="16"/>
      <c r="I94" s="19"/>
      <c r="J94" s="20"/>
    </row>
    <row r="95" spans="2:10" ht="12.75">
      <c r="B95" s="24" t="s">
        <v>40</v>
      </c>
      <c r="C95" s="13" t="s">
        <v>41</v>
      </c>
      <c r="I95" s="5"/>
      <c r="J95" s="25"/>
    </row>
    <row r="96" spans="9:10" ht="6" customHeight="1">
      <c r="I96" s="5"/>
      <c r="J96" s="25"/>
    </row>
    <row r="97" spans="3:10" ht="12.75">
      <c r="C97" s="15" t="s">
        <v>26</v>
      </c>
      <c r="D97" s="16"/>
      <c r="E97" s="16"/>
      <c r="F97" s="16"/>
      <c r="G97" s="16"/>
      <c r="H97" s="16"/>
      <c r="I97" s="26" t="s">
        <v>27</v>
      </c>
      <c r="J97" s="18">
        <f>ROUND('[1]T2AT'!$E$16,2)</f>
        <v>3.63</v>
      </c>
    </row>
    <row r="98" spans="3:10" ht="12.75">
      <c r="C98" s="15" t="s">
        <v>28</v>
      </c>
      <c r="D98" s="16"/>
      <c r="E98" s="16"/>
      <c r="F98" s="16"/>
      <c r="G98" s="16"/>
      <c r="H98" s="16"/>
      <c r="I98" s="26" t="s">
        <v>27</v>
      </c>
      <c r="J98" s="18">
        <f>ROUND('[1]T2AT'!$E$27,2)</f>
        <v>3.36</v>
      </c>
    </row>
    <row r="99" spans="3:10" ht="12.75">
      <c r="C99" s="15" t="s">
        <v>10</v>
      </c>
      <c r="D99" s="16"/>
      <c r="E99" s="16"/>
      <c r="F99" s="16"/>
      <c r="G99" s="16"/>
      <c r="H99" s="16"/>
      <c r="I99" s="26" t="s">
        <v>11</v>
      </c>
      <c r="J99" s="18">
        <f>ROUND('[1]T2AT'!$E$67,2)</f>
        <v>463.43</v>
      </c>
    </row>
    <row r="100" spans="3:10" ht="12.75">
      <c r="C100" s="22" t="str">
        <f>C82</f>
        <v>Por consumo de Energía en horas restantes:</v>
      </c>
      <c r="D100" s="16"/>
      <c r="E100" s="16"/>
      <c r="F100" s="16"/>
      <c r="G100" s="16"/>
      <c r="H100" s="16"/>
      <c r="I100" s="19" t="s">
        <v>13</v>
      </c>
      <c r="J100" s="20">
        <f>ROUND('[1]T2AT'!$E$60,4)</f>
        <v>0.1035</v>
      </c>
    </row>
    <row r="101" spans="3:10" ht="12.75">
      <c r="C101" s="22" t="str">
        <f>C83</f>
        <v>Por consumo de Energía en horas de valle nocturno:</v>
      </c>
      <c r="D101" s="16"/>
      <c r="E101" s="16"/>
      <c r="F101" s="16"/>
      <c r="G101" s="16"/>
      <c r="H101" s="16"/>
      <c r="I101" s="19" t="s">
        <v>13</v>
      </c>
      <c r="J101" s="20">
        <f>ROUND('[1]T2AT'!$E$49,4)</f>
        <v>0.0865</v>
      </c>
    </row>
    <row r="102" spans="3:10" ht="12.75">
      <c r="C102" s="22" t="str">
        <f>C84</f>
        <v>Por consumo de Energía en horas de punta:</v>
      </c>
      <c r="D102" s="16"/>
      <c r="E102" s="16"/>
      <c r="F102" s="16"/>
      <c r="G102" s="16"/>
      <c r="H102" s="16"/>
      <c r="I102" s="19" t="s">
        <v>13</v>
      </c>
      <c r="J102" s="20">
        <f>ROUND('[1]T2AT'!$E$38,4)</f>
        <v>0.1153</v>
      </c>
    </row>
    <row r="103" ht="4.5" customHeight="1">
      <c r="I103" s="5"/>
    </row>
    <row r="104" spans="2:9" ht="12.75">
      <c r="B104" s="24" t="s">
        <v>68</v>
      </c>
      <c r="C104" s="13"/>
      <c r="I104" s="5"/>
    </row>
    <row r="105" ht="4.5" customHeight="1">
      <c r="I105" s="5"/>
    </row>
    <row r="106" spans="3:10" ht="12.75">
      <c r="C106" s="15" t="s">
        <v>26</v>
      </c>
      <c r="D106" s="16"/>
      <c r="E106" s="16"/>
      <c r="F106" s="16"/>
      <c r="G106" s="16"/>
      <c r="H106" s="16"/>
      <c r="I106" s="26" t="s">
        <v>27</v>
      </c>
      <c r="J106" s="18">
        <f>'[1]T2RA'!$E$16</f>
        <v>3.8052533462149807</v>
      </c>
    </row>
    <row r="107" spans="3:10" ht="12.75">
      <c r="C107" s="15" t="s">
        <v>28</v>
      </c>
      <c r="D107" s="16"/>
      <c r="E107" s="16"/>
      <c r="F107" s="16"/>
      <c r="G107" s="16"/>
      <c r="H107" s="16"/>
      <c r="I107" s="26" t="s">
        <v>27</v>
      </c>
      <c r="J107" s="18">
        <f>'[1]T2RA'!$E$27</f>
        <v>7.032293710085449</v>
      </c>
    </row>
    <row r="108" spans="3:10" ht="12.75">
      <c r="C108" s="15" t="s">
        <v>42</v>
      </c>
      <c r="D108" s="16"/>
      <c r="E108" s="16"/>
      <c r="F108" s="16"/>
      <c r="G108" s="16"/>
      <c r="H108" s="16"/>
      <c r="I108" s="26" t="s">
        <v>11</v>
      </c>
      <c r="J108" s="18">
        <f>'[1]T2RA'!$E$68</f>
        <v>50.97262837901598</v>
      </c>
    </row>
    <row r="109" spans="3:10" ht="12.75">
      <c r="C109" s="15" t="s">
        <v>29</v>
      </c>
      <c r="D109" s="16"/>
      <c r="E109" s="16"/>
      <c r="F109" s="16"/>
      <c r="G109" s="16"/>
      <c r="H109" s="16"/>
      <c r="I109" s="19" t="s">
        <v>13</v>
      </c>
      <c r="J109" s="20">
        <f>ROUND('[1]T2RA'!$E$61,6)</f>
        <v>0.107264</v>
      </c>
    </row>
    <row r="110" spans="3:10" ht="12.75">
      <c r="C110" s="15" t="s">
        <v>30</v>
      </c>
      <c r="D110" s="16"/>
      <c r="E110" s="16"/>
      <c r="F110" s="16"/>
      <c r="G110" s="16"/>
      <c r="H110" s="16"/>
      <c r="I110" s="19" t="s">
        <v>13</v>
      </c>
      <c r="J110" s="20">
        <f>'[1]T2RA'!$E$50</f>
        <v>0.08955225740068361</v>
      </c>
    </row>
    <row r="111" spans="3:10" ht="12.75">
      <c r="C111" s="15" t="s">
        <v>31</v>
      </c>
      <c r="D111" s="16"/>
      <c r="E111" s="16"/>
      <c r="F111" s="16"/>
      <c r="G111" s="16"/>
      <c r="H111" s="16"/>
      <c r="I111" s="19" t="s">
        <v>13</v>
      </c>
      <c r="J111" s="20">
        <f>ROUND('[1]T2RA'!$E$39,4)</f>
        <v>0.1196</v>
      </c>
    </row>
    <row r="112" ht="12.75">
      <c r="I112" s="5"/>
    </row>
    <row r="113" spans="2:9" ht="12.75">
      <c r="B113" s="24" t="s">
        <v>69</v>
      </c>
      <c r="C113" s="13"/>
      <c r="I113" s="5"/>
    </row>
    <row r="114" ht="4.5" customHeight="1">
      <c r="I114" s="5"/>
    </row>
    <row r="115" spans="3:10" ht="12.75">
      <c r="C115" s="15" t="s">
        <v>26</v>
      </c>
      <c r="D115" s="16"/>
      <c r="E115" s="16"/>
      <c r="F115" s="16"/>
      <c r="G115" s="16"/>
      <c r="H115" s="16"/>
      <c r="I115" s="26" t="s">
        <v>27</v>
      </c>
      <c r="J115" s="18">
        <f>'[1]T2RA'!$J$16</f>
        <v>3.8052533462149807</v>
      </c>
    </row>
    <row r="116" spans="3:10" ht="12.75">
      <c r="C116" s="15" t="s">
        <v>28</v>
      </c>
      <c r="D116" s="16"/>
      <c r="E116" s="16"/>
      <c r="F116" s="16"/>
      <c r="G116" s="16"/>
      <c r="H116" s="16"/>
      <c r="I116" s="26" t="s">
        <v>27</v>
      </c>
      <c r="J116" s="18">
        <f>'[1]T2RA'!$J$27</f>
        <v>7.032293710085449</v>
      </c>
    </row>
    <row r="117" spans="3:10" ht="12.75">
      <c r="C117" s="15" t="s">
        <v>42</v>
      </c>
      <c r="D117" s="16"/>
      <c r="E117" s="16"/>
      <c r="F117" s="16"/>
      <c r="G117" s="16"/>
      <c r="H117" s="16"/>
      <c r="I117" s="26" t="s">
        <v>11</v>
      </c>
      <c r="J117" s="18">
        <f>'[1]T2RA'!$J$68</f>
        <v>50.97262837901598</v>
      </c>
    </row>
    <row r="118" spans="3:10" ht="12.75">
      <c r="C118" s="15" t="s">
        <v>29</v>
      </c>
      <c r="D118" s="16"/>
      <c r="E118" s="16"/>
      <c r="F118" s="16"/>
      <c r="G118" s="16"/>
      <c r="H118" s="16"/>
      <c r="I118" s="19" t="s">
        <v>13</v>
      </c>
      <c r="J118" s="20">
        <f>'[1]T2RA'!$J$61</f>
        <v>0.10726389653412591</v>
      </c>
    </row>
    <row r="119" spans="3:10" ht="12.75">
      <c r="C119" s="15" t="s">
        <v>30</v>
      </c>
      <c r="D119" s="16"/>
      <c r="E119" s="16"/>
      <c r="F119" s="16"/>
      <c r="G119" s="16"/>
      <c r="H119" s="16"/>
      <c r="I119" s="19" t="s">
        <v>13</v>
      </c>
      <c r="J119" s="20">
        <f>'[1]T2RA'!$J$50</f>
        <v>0.08955225740068361</v>
      </c>
    </row>
    <row r="120" spans="3:10" ht="12.75">
      <c r="C120" s="15" t="s">
        <v>31</v>
      </c>
      <c r="D120" s="16"/>
      <c r="E120" s="16"/>
      <c r="F120" s="16"/>
      <c r="G120" s="16"/>
      <c r="H120" s="16"/>
      <c r="I120" s="19" t="s">
        <v>13</v>
      </c>
      <c r="J120" s="20">
        <f>'[1]T2RA'!$J$39</f>
        <v>0.1195918965341259</v>
      </c>
    </row>
    <row r="121" spans="2:10" ht="15">
      <c r="B121" s="46"/>
      <c r="C121" s="46"/>
      <c r="D121" s="46"/>
      <c r="E121" s="46"/>
      <c r="F121" s="46"/>
      <c r="G121" s="46"/>
      <c r="H121" s="46"/>
      <c r="I121" s="46"/>
      <c r="J121" s="46"/>
    </row>
    <row r="122" spans="2:10" ht="12.75" customHeight="1">
      <c r="B122" s="4"/>
      <c r="C122" s="4"/>
      <c r="D122" s="4"/>
      <c r="E122" s="4"/>
      <c r="F122" s="4"/>
      <c r="G122" s="4"/>
      <c r="H122" s="4"/>
      <c r="I122" s="4"/>
      <c r="J122" s="5"/>
    </row>
    <row r="123" spans="2:10" ht="12.75" customHeight="1">
      <c r="B123" s="50" t="s">
        <v>43</v>
      </c>
      <c r="C123" s="51"/>
      <c r="D123" s="51"/>
      <c r="E123" s="51"/>
      <c r="F123" s="51"/>
      <c r="G123" s="51"/>
      <c r="H123" s="51"/>
      <c r="I123" s="51"/>
      <c r="J123" s="51"/>
    </row>
    <row r="124" spans="2:10" ht="12.75" customHeight="1">
      <c r="B124" s="4"/>
      <c r="C124" s="4"/>
      <c r="D124" s="4"/>
      <c r="E124" s="4"/>
      <c r="F124" s="4"/>
      <c r="G124" s="4"/>
      <c r="H124" s="4"/>
      <c r="I124" s="4"/>
      <c r="J124" s="5"/>
    </row>
    <row r="125" spans="2:10" ht="12.75" customHeight="1">
      <c r="B125" s="8" t="s">
        <v>1</v>
      </c>
      <c r="F125" s="52" t="str">
        <f>F75</f>
        <v>May - Jul  07</v>
      </c>
      <c r="G125" s="53"/>
      <c r="H125" s="4"/>
      <c r="I125" s="4"/>
      <c r="J125" s="5"/>
    </row>
    <row r="126" spans="2:10" ht="12.75" customHeight="1">
      <c r="B126" s="4"/>
      <c r="C126" s="4"/>
      <c r="D126" s="4"/>
      <c r="E126" s="4"/>
      <c r="F126" s="4"/>
      <c r="G126" s="4"/>
      <c r="H126" s="4"/>
      <c r="I126" s="4"/>
      <c r="J126" s="5"/>
    </row>
    <row r="127" spans="2:10" ht="12.75" customHeight="1">
      <c r="B127" s="11" t="s">
        <v>24</v>
      </c>
      <c r="C127" s="29" t="s">
        <v>25</v>
      </c>
      <c r="D127" s="4"/>
      <c r="E127" s="4"/>
      <c r="F127" s="4"/>
      <c r="G127" s="4"/>
      <c r="H127" s="4"/>
      <c r="I127" s="4"/>
      <c r="J127" s="5"/>
    </row>
    <row r="128" spans="2:10" ht="4.5" customHeight="1">
      <c r="B128" s="30"/>
      <c r="C128" s="29"/>
      <c r="D128" s="4"/>
      <c r="E128" s="4"/>
      <c r="F128" s="4"/>
      <c r="G128" s="4"/>
      <c r="H128" s="4"/>
      <c r="I128" s="4"/>
      <c r="J128" s="5"/>
    </row>
    <row r="129" spans="2:10" ht="12.75" customHeight="1">
      <c r="B129" s="30"/>
      <c r="C129" s="29" t="s">
        <v>26</v>
      </c>
      <c r="D129" s="4"/>
      <c r="E129" s="4"/>
      <c r="F129" s="4"/>
      <c r="G129" s="4"/>
      <c r="H129" s="4"/>
      <c r="I129" s="31" t="s">
        <v>44</v>
      </c>
      <c r="J129" s="32">
        <f>'[1]T2BT PAFTT'!E19</f>
        <v>2764.72</v>
      </c>
    </row>
    <row r="130" spans="2:10" ht="12.75" customHeight="1">
      <c r="B130" s="30"/>
      <c r="C130" s="29" t="s">
        <v>28</v>
      </c>
      <c r="D130" s="4"/>
      <c r="E130" s="4"/>
      <c r="F130" s="4"/>
      <c r="G130" s="4"/>
      <c r="H130" s="4"/>
      <c r="I130" s="33" t="str">
        <f>I129</f>
        <v>$/MW-mes</v>
      </c>
      <c r="J130" s="32">
        <f>'[1]T2BT PAFTT'!E28</f>
        <v>15520</v>
      </c>
    </row>
    <row r="131" spans="2:10" ht="12.75" customHeight="1">
      <c r="B131" s="30"/>
      <c r="C131" s="29" t="s">
        <v>10</v>
      </c>
      <c r="D131" s="4"/>
      <c r="E131" s="4"/>
      <c r="F131" s="4"/>
      <c r="G131" s="4"/>
      <c r="H131" s="4"/>
      <c r="I131" s="33" t="s">
        <v>11</v>
      </c>
      <c r="J131" s="32">
        <f>'[1]T2BT PAFTT'!E82</f>
        <v>29.198316012064485</v>
      </c>
    </row>
    <row r="132" spans="2:10" ht="12.75" customHeight="1">
      <c r="B132" s="30"/>
      <c r="C132" s="29" t="s">
        <v>29</v>
      </c>
      <c r="D132" s="4"/>
      <c r="E132" s="4"/>
      <c r="F132" s="4"/>
      <c r="G132" s="4"/>
      <c r="H132" s="4"/>
      <c r="I132" s="31" t="s">
        <v>45</v>
      </c>
      <c r="J132" s="34">
        <f>'[1]T2BT PAFTT'!E74</f>
        <v>20.689</v>
      </c>
    </row>
    <row r="133" spans="2:10" ht="12.75" customHeight="1">
      <c r="B133" s="30"/>
      <c r="C133" s="29" t="s">
        <v>30</v>
      </c>
      <c r="D133" s="4"/>
      <c r="E133" s="4"/>
      <c r="F133" s="4"/>
      <c r="G133" s="4"/>
      <c r="H133" s="4"/>
      <c r="I133" s="33" t="str">
        <f>I132</f>
        <v>$/MWh</v>
      </c>
      <c r="J133" s="34">
        <f>'[1]T2BT PAFTT'!E57</f>
        <v>8.842</v>
      </c>
    </row>
    <row r="134" spans="2:10" ht="12.75" customHeight="1">
      <c r="B134" s="30"/>
      <c r="C134" s="29" t="s">
        <v>31</v>
      </c>
      <c r="D134" s="4"/>
      <c r="E134" s="4"/>
      <c r="F134" s="4"/>
      <c r="G134" s="4"/>
      <c r="H134" s="4"/>
      <c r="I134" s="33" t="str">
        <f>I133</f>
        <v>$/MWh</v>
      </c>
      <c r="J134" s="34">
        <f>'[1]T2BT PAFTT'!E42</f>
        <v>22.161</v>
      </c>
    </row>
    <row r="135" spans="2:10" ht="12.75" customHeight="1">
      <c r="B135" s="30"/>
      <c r="C135" s="29"/>
      <c r="D135" s="4"/>
      <c r="E135" s="4"/>
      <c r="F135" s="4"/>
      <c r="G135" s="4"/>
      <c r="H135" s="4"/>
      <c r="I135" s="4"/>
      <c r="J135" s="5"/>
    </row>
    <row r="136" spans="2:10" ht="12.75" customHeight="1">
      <c r="B136" s="11" t="s">
        <v>24</v>
      </c>
      <c r="C136" s="29" t="s">
        <v>32</v>
      </c>
      <c r="D136" s="4"/>
      <c r="E136" s="4"/>
      <c r="F136" s="4"/>
      <c r="G136" s="4"/>
      <c r="H136" s="4"/>
      <c r="I136" s="4"/>
      <c r="J136" s="5"/>
    </row>
    <row r="137" spans="2:10" ht="4.5" customHeight="1">
      <c r="B137" s="30"/>
      <c r="C137" s="29"/>
      <c r="D137" s="4"/>
      <c r="E137" s="4"/>
      <c r="F137" s="4"/>
      <c r="G137" s="4"/>
      <c r="H137" s="4"/>
      <c r="I137" s="4"/>
      <c r="J137" s="5"/>
    </row>
    <row r="138" spans="2:10" ht="12.75" customHeight="1">
      <c r="B138" s="30"/>
      <c r="C138" s="43" t="s">
        <v>26</v>
      </c>
      <c r="D138" s="43"/>
      <c r="E138" s="43"/>
      <c r="F138" s="43"/>
      <c r="G138" s="43"/>
      <c r="H138" s="4"/>
      <c r="I138" s="31" t="s">
        <v>44</v>
      </c>
      <c r="J138" s="32">
        <f>'[1]T2BT PAFTT'!P19</f>
        <v>2764.72</v>
      </c>
    </row>
    <row r="139" spans="2:10" ht="12.75" customHeight="1">
      <c r="B139" s="30"/>
      <c r="C139" s="43" t="s">
        <v>28</v>
      </c>
      <c r="D139" s="43"/>
      <c r="E139" s="43"/>
      <c r="F139" s="43"/>
      <c r="G139" s="43"/>
      <c r="H139" s="4"/>
      <c r="I139" s="33" t="str">
        <f>I138</f>
        <v>$/MW-mes</v>
      </c>
      <c r="J139" s="32">
        <f>'[1]T2BT PAFTT'!P28</f>
        <v>15520</v>
      </c>
    </row>
    <row r="140" spans="2:10" ht="12.75" customHeight="1">
      <c r="B140" s="30"/>
      <c r="C140" s="43" t="s">
        <v>10</v>
      </c>
      <c r="D140" s="43"/>
      <c r="E140" s="43"/>
      <c r="F140" s="43"/>
      <c r="G140" s="43"/>
      <c r="H140" s="4"/>
      <c r="I140" s="33" t="s">
        <v>11</v>
      </c>
      <c r="J140" s="32">
        <f>'[1]T2BT PAFTT'!P81</f>
        <v>29.198316012064485</v>
      </c>
    </row>
    <row r="141" spans="2:10" ht="12.75" customHeight="1">
      <c r="B141" s="30"/>
      <c r="C141" s="43" t="s">
        <v>29</v>
      </c>
      <c r="D141" s="43"/>
      <c r="E141" s="43"/>
      <c r="F141" s="43"/>
      <c r="G141" s="43"/>
      <c r="H141" s="4"/>
      <c r="I141" s="31" t="s">
        <v>45</v>
      </c>
      <c r="J141" s="34">
        <f>'[1]T2BT PAFTT'!P76</f>
        <v>36.189</v>
      </c>
    </row>
    <row r="142" spans="2:10" ht="12.75" customHeight="1">
      <c r="B142" s="30"/>
      <c r="C142" s="43" t="s">
        <v>30</v>
      </c>
      <c r="D142" s="43"/>
      <c r="E142" s="43"/>
      <c r="F142" s="43"/>
      <c r="G142" s="43"/>
      <c r="H142" s="4"/>
      <c r="I142" s="33" t="str">
        <f>I141</f>
        <v>$/MWh</v>
      </c>
      <c r="J142" s="34">
        <f>'[1]T2BT PAFTT'!P59</f>
        <v>24.342</v>
      </c>
    </row>
    <row r="143" spans="2:10" ht="12.75" customHeight="1">
      <c r="B143" s="30"/>
      <c r="C143" s="43" t="s">
        <v>31</v>
      </c>
      <c r="D143" s="43"/>
      <c r="E143" s="43"/>
      <c r="F143" s="43"/>
      <c r="G143" s="43"/>
      <c r="H143" s="4"/>
      <c r="I143" s="33" t="str">
        <f>I142</f>
        <v>$/MWh</v>
      </c>
      <c r="J143" s="34">
        <f>'[1]T2BT PAFTT'!P44</f>
        <v>37.661</v>
      </c>
    </row>
    <row r="144" spans="2:10" ht="12.75" customHeight="1">
      <c r="B144" s="30"/>
      <c r="C144" s="29"/>
      <c r="D144" s="4"/>
      <c r="E144" s="4"/>
      <c r="F144" s="4"/>
      <c r="G144" s="4"/>
      <c r="H144" s="4"/>
      <c r="I144" s="4"/>
      <c r="J144" s="5"/>
    </row>
    <row r="145" spans="2:10" ht="12.75" customHeight="1">
      <c r="B145" s="11" t="s">
        <v>36</v>
      </c>
      <c r="C145" s="43" t="s">
        <v>37</v>
      </c>
      <c r="D145" s="43"/>
      <c r="E145" s="43"/>
      <c r="F145" s="43"/>
      <c r="G145" s="43"/>
      <c r="H145" s="4"/>
      <c r="I145" s="4"/>
      <c r="J145" s="5"/>
    </row>
    <row r="146" spans="2:10" ht="4.5" customHeight="1">
      <c r="B146" s="30"/>
      <c r="C146" s="29"/>
      <c r="D146" s="4"/>
      <c r="E146" s="4"/>
      <c r="F146" s="4"/>
      <c r="G146" s="4"/>
      <c r="H146" s="4"/>
      <c r="I146" s="4"/>
      <c r="J146" s="5"/>
    </row>
    <row r="147" spans="2:10" ht="12.75" customHeight="1">
      <c r="B147" s="30"/>
      <c r="C147" s="43" t="s">
        <v>26</v>
      </c>
      <c r="D147" s="43"/>
      <c r="E147" s="43"/>
      <c r="F147" s="43"/>
      <c r="G147" s="43"/>
      <c r="H147" s="4"/>
      <c r="I147" s="31" t="s">
        <v>44</v>
      </c>
      <c r="J147" s="32">
        <f>'[1]T2MT PAFTT'!E18</f>
        <v>2499.5966292673797</v>
      </c>
    </row>
    <row r="148" spans="2:10" ht="12.75" customHeight="1">
      <c r="B148" s="30"/>
      <c r="C148" s="43" t="s">
        <v>28</v>
      </c>
      <c r="D148" s="43"/>
      <c r="E148" s="43"/>
      <c r="F148" s="43"/>
      <c r="G148" s="43"/>
      <c r="H148" s="4"/>
      <c r="I148" s="33" t="str">
        <f>I147</f>
        <v>$/MW-mes</v>
      </c>
      <c r="J148" s="32">
        <f>'[1]T2MT PAFTT'!E28</f>
        <v>7030</v>
      </c>
    </row>
    <row r="149" spans="2:10" ht="12.75" customHeight="1">
      <c r="B149" s="30"/>
      <c r="C149" s="43" t="s">
        <v>38</v>
      </c>
      <c r="D149" s="43"/>
      <c r="E149" s="43"/>
      <c r="F149" s="43"/>
      <c r="G149" s="43"/>
      <c r="H149" s="4"/>
      <c r="I149" s="33" t="s">
        <v>11</v>
      </c>
      <c r="J149" s="32">
        <f>'[1]T2MT PAFTT'!E81</f>
        <v>231.72015846506287</v>
      </c>
    </row>
    <row r="150" spans="2:10" ht="12.75" customHeight="1">
      <c r="B150" s="30"/>
      <c r="C150" s="43" t="s">
        <v>29</v>
      </c>
      <c r="D150" s="43"/>
      <c r="E150" s="43"/>
      <c r="F150" s="43"/>
      <c r="G150" s="43"/>
      <c r="H150" s="4"/>
      <c r="I150" s="31" t="s">
        <v>45</v>
      </c>
      <c r="J150" s="34">
        <f>'[1]T2MT PAFTT'!E76</f>
        <v>31.395</v>
      </c>
    </row>
    <row r="151" spans="2:10" ht="12.75" customHeight="1">
      <c r="B151" s="30"/>
      <c r="C151" s="43" t="s">
        <v>30</v>
      </c>
      <c r="D151" s="43"/>
      <c r="E151" s="43"/>
      <c r="F151" s="43"/>
      <c r="G151" s="43"/>
      <c r="H151" s="4"/>
      <c r="I151" s="33" t="str">
        <f>I150</f>
        <v>$/MWh</v>
      </c>
      <c r="J151" s="34">
        <f>'[1]T2MT PAFTT'!E59</f>
        <v>20.474</v>
      </c>
    </row>
    <row r="152" spans="2:10" ht="12.75" customHeight="1">
      <c r="B152" s="30"/>
      <c r="C152" s="43" t="s">
        <v>31</v>
      </c>
      <c r="D152" s="43"/>
      <c r="E152" s="43"/>
      <c r="F152" s="43"/>
      <c r="G152" s="43"/>
      <c r="H152" s="4"/>
      <c r="I152" s="33" t="str">
        <f>I151</f>
        <v>$/MWh</v>
      </c>
      <c r="J152" s="34">
        <f>'[1]T2MT PAFTT'!E44</f>
        <v>32.223</v>
      </c>
    </row>
    <row r="153" spans="2:10" ht="12.75" customHeight="1">
      <c r="B153" s="30"/>
      <c r="C153" s="29"/>
      <c r="D153" s="4"/>
      <c r="E153" s="4"/>
      <c r="F153" s="4"/>
      <c r="G153" s="4"/>
      <c r="H153" s="4"/>
      <c r="I153" s="4"/>
      <c r="J153" s="5"/>
    </row>
    <row r="154" spans="2:10" ht="12.75" customHeight="1">
      <c r="B154" s="11" t="s">
        <v>36</v>
      </c>
      <c r="C154" s="43" t="s">
        <v>39</v>
      </c>
      <c r="D154" s="43"/>
      <c r="E154" s="43"/>
      <c r="F154" s="43"/>
      <c r="G154" s="43"/>
      <c r="H154" s="4"/>
      <c r="I154" s="4"/>
      <c r="J154" s="5"/>
    </row>
    <row r="155" spans="2:10" ht="4.5" customHeight="1">
      <c r="B155" s="30"/>
      <c r="C155" s="29"/>
      <c r="D155" s="4"/>
      <c r="E155" s="4"/>
      <c r="F155" s="4"/>
      <c r="G155" s="4"/>
      <c r="H155" s="4"/>
      <c r="I155" s="4"/>
      <c r="J155" s="5"/>
    </row>
    <row r="156" spans="2:10" ht="12.75" customHeight="1">
      <c r="B156" s="30"/>
      <c r="C156" s="43" t="s">
        <v>26</v>
      </c>
      <c r="D156" s="43"/>
      <c r="E156" s="43"/>
      <c r="F156" s="43"/>
      <c r="G156" s="43"/>
      <c r="H156" s="4"/>
      <c r="I156" s="31" t="s">
        <v>44</v>
      </c>
      <c r="J156" s="32">
        <f>'[1]T2MT PAFTT'!P18</f>
        <v>2499.5966292673797</v>
      </c>
    </row>
    <row r="157" spans="2:10" ht="12.75" customHeight="1">
      <c r="B157" s="30"/>
      <c r="C157" s="43" t="s">
        <v>28</v>
      </c>
      <c r="D157" s="43"/>
      <c r="E157" s="43"/>
      <c r="F157" s="43"/>
      <c r="G157" s="43"/>
      <c r="H157" s="4"/>
      <c r="I157" s="33" t="str">
        <f>I156</f>
        <v>$/MW-mes</v>
      </c>
      <c r="J157" s="32">
        <f>'[1]T2MT PAFTT'!P28</f>
        <v>7030</v>
      </c>
    </row>
    <row r="158" spans="2:10" ht="12.75" customHeight="1">
      <c r="B158" s="30"/>
      <c r="C158" s="43" t="s">
        <v>38</v>
      </c>
      <c r="D158" s="43"/>
      <c r="E158" s="43"/>
      <c r="F158" s="43"/>
      <c r="G158" s="43"/>
      <c r="H158" s="4"/>
      <c r="I158" s="33" t="s">
        <v>11</v>
      </c>
      <c r="J158" s="32">
        <f>'[1]T2MT PAFTT'!P81</f>
        <v>231.72015846506287</v>
      </c>
    </row>
    <row r="159" spans="2:10" ht="12.75" customHeight="1">
      <c r="B159" s="30"/>
      <c r="C159" s="43" t="s">
        <v>29</v>
      </c>
      <c r="D159" s="43"/>
      <c r="E159" s="43"/>
      <c r="F159" s="43"/>
      <c r="G159" s="43"/>
      <c r="H159" s="4"/>
      <c r="I159" s="31" t="s">
        <v>45</v>
      </c>
      <c r="J159" s="34">
        <f>'[1]T2MT PAFTT'!P76</f>
        <v>31.395</v>
      </c>
    </row>
    <row r="160" spans="2:10" ht="12.75" customHeight="1">
      <c r="B160" s="30"/>
      <c r="C160" s="43" t="s">
        <v>30</v>
      </c>
      <c r="D160" s="43"/>
      <c r="E160" s="43"/>
      <c r="F160" s="43"/>
      <c r="G160" s="43"/>
      <c r="H160" s="4"/>
      <c r="I160" s="33" t="str">
        <f>I159</f>
        <v>$/MWh</v>
      </c>
      <c r="J160" s="34">
        <f>'[1]T2MT PAFTT'!P59</f>
        <v>20.474</v>
      </c>
    </row>
    <row r="161" spans="2:10" ht="12.75" customHeight="1">
      <c r="B161" s="30"/>
      <c r="C161" s="43" t="s">
        <v>31</v>
      </c>
      <c r="D161" s="43"/>
      <c r="E161" s="43"/>
      <c r="F161" s="43"/>
      <c r="G161" s="43"/>
      <c r="H161" s="4"/>
      <c r="I161" s="33" t="str">
        <f>I160</f>
        <v>$/MWh</v>
      </c>
      <c r="J161" s="34">
        <f>'[1]T2MT PAFTT'!P44</f>
        <v>32.223</v>
      </c>
    </row>
    <row r="162" spans="2:10" ht="12.75" customHeight="1">
      <c r="B162" s="30"/>
      <c r="C162" s="29"/>
      <c r="D162" s="4"/>
      <c r="E162" s="4"/>
      <c r="F162" s="4"/>
      <c r="G162" s="4"/>
      <c r="H162" s="4"/>
      <c r="I162" s="4"/>
      <c r="J162" s="5"/>
    </row>
    <row r="163" spans="2:10" ht="12.75" customHeight="1">
      <c r="B163" s="30" t="s">
        <v>40</v>
      </c>
      <c r="C163" s="43" t="s">
        <v>41</v>
      </c>
      <c r="D163" s="43"/>
      <c r="E163" s="43"/>
      <c r="F163" s="43"/>
      <c r="G163" s="43"/>
      <c r="H163" s="4"/>
      <c r="I163" s="4"/>
      <c r="J163" s="5"/>
    </row>
    <row r="164" spans="2:10" ht="4.5" customHeight="1">
      <c r="B164" s="30"/>
      <c r="C164" s="29"/>
      <c r="D164" s="4"/>
      <c r="E164" s="4"/>
      <c r="F164" s="4"/>
      <c r="G164" s="4"/>
      <c r="H164" s="4"/>
      <c r="I164" s="4"/>
      <c r="J164" s="5"/>
    </row>
    <row r="165" spans="2:10" ht="12.75" customHeight="1">
      <c r="B165" s="30"/>
      <c r="C165" s="43" t="s">
        <v>26</v>
      </c>
      <c r="D165" s="43"/>
      <c r="E165" s="43"/>
      <c r="F165" s="43"/>
      <c r="G165" s="43"/>
      <c r="H165" s="4"/>
      <c r="I165" s="31" t="s">
        <v>44</v>
      </c>
      <c r="J165" s="32">
        <f>'[1]T2AT PAFTT'!E18</f>
        <v>2296.6087179887436</v>
      </c>
    </row>
    <row r="166" spans="2:10" ht="12.75" customHeight="1">
      <c r="B166" s="30"/>
      <c r="C166" s="43" t="s">
        <v>28</v>
      </c>
      <c r="D166" s="43"/>
      <c r="E166" s="43"/>
      <c r="F166" s="43"/>
      <c r="G166" s="43"/>
      <c r="H166" s="4"/>
      <c r="I166" s="33" t="str">
        <f>I165</f>
        <v>$/MW-mes</v>
      </c>
      <c r="J166" s="32">
        <f>'[1]T2AT PAFTT'!E28</f>
        <v>3361.77</v>
      </c>
    </row>
    <row r="167" spans="2:10" ht="12.75" customHeight="1">
      <c r="B167" s="30"/>
      <c r="C167" s="43" t="s">
        <v>10</v>
      </c>
      <c r="D167" s="43"/>
      <c r="E167" s="43"/>
      <c r="F167" s="43"/>
      <c r="G167" s="43"/>
      <c r="H167" s="4"/>
      <c r="I167" s="33" t="s">
        <v>11</v>
      </c>
      <c r="J167" s="32">
        <f>'[1]T2AT'!E67</f>
        <v>463.429948209951</v>
      </c>
    </row>
    <row r="168" spans="2:10" ht="12.75" customHeight="1">
      <c r="B168" s="30"/>
      <c r="C168" s="43" t="s">
        <v>29</v>
      </c>
      <c r="D168" s="43"/>
      <c r="E168" s="43"/>
      <c r="F168" s="43"/>
      <c r="G168" s="43"/>
      <c r="H168" s="4"/>
      <c r="I168" s="31" t="s">
        <v>45</v>
      </c>
      <c r="J168" s="34">
        <f>'[1]T2AT PAFTT'!E76</f>
        <v>27.628999999999998</v>
      </c>
    </row>
    <row r="169" spans="2:10" ht="12.75" customHeight="1">
      <c r="B169" s="30"/>
      <c r="C169" s="43" t="s">
        <v>30</v>
      </c>
      <c r="D169" s="43"/>
      <c r="E169" s="43"/>
      <c r="F169" s="43"/>
      <c r="G169" s="43"/>
      <c r="H169" s="4"/>
      <c r="I169" s="33" t="str">
        <f>I168</f>
        <v>$/MWh</v>
      </c>
      <c r="J169" s="34">
        <f>'[1]T2AT PAFTT'!E59</f>
        <v>17.434</v>
      </c>
    </row>
    <row r="170" spans="2:10" ht="12.75" customHeight="1">
      <c r="B170" s="30"/>
      <c r="C170" s="43" t="s">
        <v>31</v>
      </c>
      <c r="D170" s="43"/>
      <c r="E170" s="43"/>
      <c r="F170" s="43"/>
      <c r="G170" s="43"/>
      <c r="H170" s="4"/>
      <c r="I170" s="33" t="str">
        <f>I169</f>
        <v>$/MWh</v>
      </c>
      <c r="J170" s="34">
        <f>'[1]T2AT PAFTT'!E44</f>
        <v>27.951</v>
      </c>
    </row>
    <row r="171" spans="2:10" ht="12.75" customHeight="1">
      <c r="B171" s="30"/>
      <c r="C171" s="29"/>
      <c r="D171" s="4"/>
      <c r="E171" s="4"/>
      <c r="F171" s="4"/>
      <c r="G171" s="4"/>
      <c r="H171" s="4"/>
      <c r="I171" s="4"/>
      <c r="J171" s="5"/>
    </row>
    <row r="172" spans="2:10" ht="12.75" customHeight="1">
      <c r="B172" s="4"/>
      <c r="C172" s="4"/>
      <c r="D172" s="4"/>
      <c r="E172" s="4"/>
      <c r="F172" s="4"/>
      <c r="G172" s="4"/>
      <c r="H172" s="4"/>
      <c r="I172" s="4"/>
      <c r="J172" s="5"/>
    </row>
    <row r="173" spans="2:10" ht="12.75" customHeight="1">
      <c r="B173" s="4"/>
      <c r="C173" s="4"/>
      <c r="D173" s="4"/>
      <c r="E173" s="4"/>
      <c r="F173" s="4"/>
      <c r="G173" s="4"/>
      <c r="H173" s="4"/>
      <c r="I173" s="4"/>
      <c r="J173" s="5"/>
    </row>
    <row r="174" spans="2:10" ht="12.75" customHeight="1">
      <c r="B174" s="4"/>
      <c r="C174" s="4"/>
      <c r="D174" s="4"/>
      <c r="E174" s="4"/>
      <c r="F174" s="4"/>
      <c r="G174" s="4"/>
      <c r="H174" s="4"/>
      <c r="I174" s="4"/>
      <c r="J174" s="5"/>
    </row>
    <row r="175" spans="2:10" ht="15">
      <c r="B175" s="47" t="s">
        <v>0</v>
      </c>
      <c r="C175" s="46"/>
      <c r="D175" s="46"/>
      <c r="E175" s="46"/>
      <c r="F175" s="46"/>
      <c r="G175" s="46"/>
      <c r="H175" s="46"/>
      <c r="I175" s="46"/>
      <c r="J175" s="46"/>
    </row>
    <row r="176" spans="2:10" ht="15">
      <c r="B176" s="6"/>
      <c r="C176" s="3"/>
      <c r="D176" s="3"/>
      <c r="E176" s="3"/>
      <c r="F176" s="3"/>
      <c r="G176" s="3"/>
      <c r="H176" s="3"/>
      <c r="I176" s="3"/>
      <c r="J176" s="3"/>
    </row>
    <row r="177" spans="2:10" ht="15">
      <c r="B177" s="8" t="s">
        <v>1</v>
      </c>
      <c r="F177" s="9" t="str">
        <f>F7</f>
        <v>May - Jul  07</v>
      </c>
      <c r="G177" s="10"/>
      <c r="H177" s="3"/>
      <c r="I177" s="3"/>
      <c r="J177" s="3"/>
    </row>
    <row r="178" spans="2:10" ht="15">
      <c r="B178" s="6"/>
      <c r="C178" s="3"/>
      <c r="D178" s="3"/>
      <c r="E178" s="3"/>
      <c r="F178" s="3"/>
      <c r="G178" s="3"/>
      <c r="H178" s="3"/>
      <c r="I178" s="3"/>
      <c r="J178" s="3"/>
    </row>
    <row r="179" spans="3:9" ht="12.75">
      <c r="C179" s="11" t="s">
        <v>46</v>
      </c>
      <c r="I179" s="5"/>
    </row>
    <row r="180" ht="6" customHeight="1"/>
    <row r="181" ht="12.75">
      <c r="C181" s="35" t="s">
        <v>70</v>
      </c>
    </row>
    <row r="182" spans="3:10" ht="12.75">
      <c r="C182" s="2" t="s">
        <v>47</v>
      </c>
      <c r="I182" s="28" t="s">
        <v>48</v>
      </c>
      <c r="J182" s="36">
        <v>10</v>
      </c>
    </row>
    <row r="183" spans="3:10" ht="12.75">
      <c r="C183" s="14" t="s">
        <v>49</v>
      </c>
      <c r="I183" s="28" t="s">
        <v>48</v>
      </c>
      <c r="J183" s="36">
        <v>20</v>
      </c>
    </row>
    <row r="184" spans="3:10" ht="6" customHeight="1">
      <c r="C184" s="14"/>
      <c r="I184" s="28"/>
      <c r="J184" s="37"/>
    </row>
    <row r="185" ht="12.75">
      <c r="C185" s="35" t="s">
        <v>71</v>
      </c>
    </row>
    <row r="186" spans="3:8" ht="12.75">
      <c r="C186" s="48" t="s">
        <v>50</v>
      </c>
      <c r="D186" s="49"/>
      <c r="E186" s="49"/>
      <c r="F186" s="49"/>
      <c r="G186" s="49"/>
      <c r="H186" s="49"/>
    </row>
    <row r="187" spans="3:8" ht="12.75">
      <c r="C187" s="49"/>
      <c r="D187" s="49"/>
      <c r="E187" s="49"/>
      <c r="F187" s="49"/>
      <c r="G187" s="49"/>
      <c r="H187" s="49"/>
    </row>
    <row r="188" spans="3:10" ht="12.75">
      <c r="C188" s="49"/>
      <c r="D188" s="49"/>
      <c r="E188" s="49"/>
      <c r="F188" s="49"/>
      <c r="G188" s="49"/>
      <c r="H188" s="49"/>
      <c r="I188" s="28" t="s">
        <v>48</v>
      </c>
      <c r="J188" s="39">
        <v>1.5</v>
      </c>
    </row>
    <row r="189" spans="3:10" ht="6" customHeight="1">
      <c r="C189" s="38"/>
      <c r="D189" s="38"/>
      <c r="E189" s="38"/>
      <c r="F189" s="38"/>
      <c r="G189" s="38"/>
      <c r="H189" s="38"/>
      <c r="I189" s="28"/>
      <c r="J189" s="39"/>
    </row>
    <row r="190" spans="3:10" ht="12.75">
      <c r="C190" s="44" t="s">
        <v>51</v>
      </c>
      <c r="D190" s="45"/>
      <c r="E190" s="45"/>
      <c r="F190" s="45"/>
      <c r="G190" s="45"/>
      <c r="H190" s="45"/>
      <c r="I190" s="28"/>
      <c r="J190" s="39"/>
    </row>
    <row r="191" spans="3:9" ht="12.75">
      <c r="C191" s="2" t="s">
        <v>52</v>
      </c>
      <c r="I191" s="28"/>
    </row>
    <row r="192" spans="3:10" ht="12.75">
      <c r="C192" s="40" t="s">
        <v>53</v>
      </c>
      <c r="I192" s="26" t="s">
        <v>54</v>
      </c>
      <c r="J192" s="39">
        <f>ROUND(0.75*'[1]ACTUAL'!$E$32,2)</f>
        <v>0.78</v>
      </c>
    </row>
    <row r="193" spans="9:10" ht="6" customHeight="1">
      <c r="I193" s="26"/>
      <c r="J193" s="39"/>
    </row>
    <row r="194" spans="3:9" ht="12.75">
      <c r="C194" s="11" t="s">
        <v>55</v>
      </c>
      <c r="I194" s="28"/>
    </row>
    <row r="195" spans="3:9" ht="12.75">
      <c r="C195" s="13" t="s">
        <v>56</v>
      </c>
      <c r="I195" s="28"/>
    </row>
    <row r="196" spans="3:10" ht="12.75">
      <c r="C196" s="15" t="s">
        <v>57</v>
      </c>
      <c r="D196" s="16"/>
      <c r="E196" s="16"/>
      <c r="F196" s="16"/>
      <c r="G196" s="16"/>
      <c r="H196" s="16"/>
      <c r="I196" s="26" t="s">
        <v>54</v>
      </c>
      <c r="J196" s="39">
        <f>ROUND(5.05*'[1]ACTUAL'!$E$32,2)</f>
        <v>5.24</v>
      </c>
    </row>
    <row r="197" spans="3:10" ht="12.75">
      <c r="C197" s="15" t="s">
        <v>58</v>
      </c>
      <c r="D197" s="16"/>
      <c r="E197" s="16"/>
      <c r="F197" s="16"/>
      <c r="G197" s="16"/>
      <c r="H197" s="16"/>
      <c r="I197" s="26" t="str">
        <f>I196</f>
        <v>$</v>
      </c>
      <c r="J197" s="39">
        <f>ROUND(30.58*'[1]ACTUAL'!E32,2)</f>
        <v>31.71</v>
      </c>
    </row>
    <row r="198" spans="3:10" ht="12.75">
      <c r="C198" s="41" t="s">
        <v>59</v>
      </c>
      <c r="D198" s="16"/>
      <c r="E198" s="16"/>
      <c r="F198" s="16"/>
      <c r="G198" s="16"/>
      <c r="H198" s="16"/>
      <c r="I198" s="26" t="str">
        <f>I197</f>
        <v>$</v>
      </c>
      <c r="J198" s="39">
        <f>ROUND(80.87*'[1]ACTUAL'!E32,2)</f>
        <v>83.85</v>
      </c>
    </row>
    <row r="199" spans="9:10" ht="6" customHeight="1">
      <c r="I199" s="28"/>
      <c r="J199" s="42"/>
    </row>
    <row r="200" spans="3:10" ht="12.75">
      <c r="C200" s="11" t="s">
        <v>60</v>
      </c>
      <c r="I200" s="28"/>
      <c r="J200" s="42"/>
    </row>
    <row r="201" spans="3:10" ht="12.75">
      <c r="C201" s="13" t="s">
        <v>61</v>
      </c>
      <c r="I201" s="28"/>
      <c r="J201" s="42"/>
    </row>
    <row r="202" spans="3:10" ht="12.75">
      <c r="C202" s="15" t="s">
        <v>62</v>
      </c>
      <c r="D202" s="16"/>
      <c r="E202" s="16"/>
      <c r="F202" s="16"/>
      <c r="G202" s="16"/>
      <c r="H202" s="16"/>
      <c r="I202" s="26" t="str">
        <f>I198</f>
        <v>$</v>
      </c>
      <c r="J202" s="39">
        <f>ROUND(61.53*'[1]ACTUAL'!E32,2)</f>
        <v>63.8</v>
      </c>
    </row>
    <row r="203" spans="3:10" ht="12.75">
      <c r="C203" s="15" t="s">
        <v>63</v>
      </c>
      <c r="D203" s="16"/>
      <c r="E203" s="16"/>
      <c r="F203" s="16"/>
      <c r="G203" s="16"/>
      <c r="H203" s="16"/>
      <c r="I203" s="26" t="str">
        <f>I202</f>
        <v>$</v>
      </c>
      <c r="J203" s="39">
        <f>ROUND(190.14*'[1]ACTUAL'!E32,2)</f>
        <v>197.15</v>
      </c>
    </row>
    <row r="204" spans="3:10" ht="12.75">
      <c r="C204" s="15" t="s">
        <v>64</v>
      </c>
      <c r="D204" s="16"/>
      <c r="E204" s="16"/>
      <c r="F204" s="16"/>
      <c r="G204" s="16"/>
      <c r="H204" s="16"/>
      <c r="I204" s="26" t="str">
        <f>I203</f>
        <v>$</v>
      </c>
      <c r="J204" s="39">
        <f>ROUND(116.5*'[1]ACTUAL'!E32,2)</f>
        <v>120.8</v>
      </c>
    </row>
    <row r="205" spans="3:10" ht="12.75">
      <c r="C205" s="15" t="s">
        <v>65</v>
      </c>
      <c r="D205" s="16"/>
      <c r="E205" s="16"/>
      <c r="F205" s="16"/>
      <c r="G205" s="16"/>
      <c r="H205" s="16"/>
      <c r="I205" s="26" t="str">
        <f>I204</f>
        <v>$</v>
      </c>
      <c r="J205" s="39">
        <f>ROUND(292.36*'[1]ACTUAL'!E32,2)</f>
        <v>303.14</v>
      </c>
    </row>
    <row r="206" spans="9:10" ht="6" customHeight="1">
      <c r="I206" s="28"/>
      <c r="J206" s="39"/>
    </row>
    <row r="207" spans="3:10" ht="12.75">
      <c r="C207" s="13" t="s">
        <v>66</v>
      </c>
      <c r="I207" s="28"/>
      <c r="J207" s="39"/>
    </row>
    <row r="208" spans="3:10" ht="12.75">
      <c r="C208" s="22" t="str">
        <f>C202</f>
        <v>    - Aéreas Monofásicas</v>
      </c>
      <c r="D208" s="16"/>
      <c r="E208" s="16"/>
      <c r="F208" s="16"/>
      <c r="G208" s="16"/>
      <c r="H208" s="16"/>
      <c r="I208" s="26" t="str">
        <f>I205</f>
        <v>$</v>
      </c>
      <c r="J208" s="39">
        <f>ROUND(161.58*'[1]ACTUAL'!E32,2)</f>
        <v>167.54</v>
      </c>
    </row>
    <row r="209" spans="3:10" ht="12.75">
      <c r="C209" s="22" t="str">
        <f>C203</f>
        <v>    - Subterráneas Monofásicas</v>
      </c>
      <c r="D209" s="16"/>
      <c r="E209" s="16"/>
      <c r="F209" s="16"/>
      <c r="G209" s="16"/>
      <c r="H209" s="16"/>
      <c r="I209" s="26" t="str">
        <f>I208</f>
        <v>$</v>
      </c>
      <c r="J209" s="39">
        <f>ROUND(519.87*'[1]ACTUAL'!E32,2)</f>
        <v>539.04</v>
      </c>
    </row>
    <row r="210" spans="3:10" ht="12.75">
      <c r="C210" s="22" t="str">
        <f>C204</f>
        <v>    - Aéreas Trifásicas</v>
      </c>
      <c r="D210" s="16"/>
      <c r="E210" s="16"/>
      <c r="F210" s="16"/>
      <c r="G210" s="16"/>
      <c r="H210" s="16"/>
      <c r="I210" s="26" t="str">
        <f>I209</f>
        <v>$</v>
      </c>
      <c r="J210" s="39">
        <f>ROUND(284.7*'[1]ACTUAL'!E32,2)</f>
        <v>295.2</v>
      </c>
    </row>
    <row r="211" spans="3:10" ht="12.75">
      <c r="C211" s="22" t="str">
        <f>C205</f>
        <v>    - Subterráneas Trifásicas</v>
      </c>
      <c r="D211" s="16"/>
      <c r="E211" s="16"/>
      <c r="F211" s="16"/>
      <c r="G211" s="16"/>
      <c r="H211" s="16"/>
      <c r="I211" s="26" t="str">
        <f>I210</f>
        <v>$</v>
      </c>
      <c r="J211" s="39">
        <f>ROUND(537.47*'[1]ACTUAL'!E32,2)</f>
        <v>557.29</v>
      </c>
    </row>
    <row r="214" spans="3:10" ht="12.75">
      <c r="C214"/>
      <c r="D214"/>
      <c r="E214"/>
      <c r="F214"/>
      <c r="G214"/>
      <c r="H214"/>
      <c r="I214"/>
      <c r="J214"/>
    </row>
    <row r="215" spans="3:10" ht="3" customHeight="1">
      <c r="C215"/>
      <c r="D215"/>
      <c r="E215"/>
      <c r="F215"/>
      <c r="G215"/>
      <c r="H215"/>
      <c r="I215"/>
      <c r="J215"/>
    </row>
    <row r="216" spans="3:10" ht="12.75">
      <c r="C216"/>
      <c r="D216"/>
      <c r="E216"/>
      <c r="F216"/>
      <c r="G216"/>
      <c r="H216"/>
      <c r="I216"/>
      <c r="J216"/>
    </row>
    <row r="217" spans="3:10" ht="12.75">
      <c r="C217"/>
      <c r="D217"/>
      <c r="E217"/>
      <c r="F217"/>
      <c r="G217"/>
      <c r="H217"/>
      <c r="I217"/>
      <c r="J217"/>
    </row>
    <row r="218" spans="3:10" ht="3" customHeight="1">
      <c r="C218"/>
      <c r="D218"/>
      <c r="E218"/>
      <c r="F218"/>
      <c r="G218"/>
      <c r="H218"/>
      <c r="I218"/>
      <c r="J218"/>
    </row>
    <row r="219" spans="3:10" ht="12.75">
      <c r="C219"/>
      <c r="D219"/>
      <c r="E219"/>
      <c r="F219"/>
      <c r="G219"/>
      <c r="H219"/>
      <c r="I219"/>
      <c r="J219"/>
    </row>
    <row r="220" spans="3:10" ht="3" customHeight="1">
      <c r="C220"/>
      <c r="D220"/>
      <c r="E220"/>
      <c r="F220"/>
      <c r="G220"/>
      <c r="H220"/>
      <c r="I220"/>
      <c r="J220"/>
    </row>
    <row r="221" spans="3:10" ht="12.75">
      <c r="C221"/>
      <c r="D221"/>
      <c r="E221"/>
      <c r="F221"/>
      <c r="G221"/>
      <c r="H221"/>
      <c r="I221"/>
      <c r="J221"/>
    </row>
    <row r="222" spans="3:10" ht="12.75">
      <c r="C222"/>
      <c r="D222"/>
      <c r="E222"/>
      <c r="F222"/>
      <c r="G222"/>
      <c r="H222"/>
      <c r="I222"/>
      <c r="J222"/>
    </row>
    <row r="223" spans="3:10" ht="12.75">
      <c r="C223"/>
      <c r="D223"/>
      <c r="E223"/>
      <c r="F223"/>
      <c r="G223"/>
      <c r="H223"/>
      <c r="I223"/>
      <c r="J223"/>
    </row>
    <row r="224" spans="3:10" ht="12.75">
      <c r="C224"/>
      <c r="D224"/>
      <c r="E224"/>
      <c r="F224"/>
      <c r="G224"/>
      <c r="H224"/>
      <c r="I224"/>
      <c r="J224"/>
    </row>
    <row r="225" spans="3:10" ht="12.75">
      <c r="C225"/>
      <c r="D225"/>
      <c r="E225"/>
      <c r="F225"/>
      <c r="G225"/>
      <c r="H225"/>
      <c r="I225"/>
      <c r="J225"/>
    </row>
    <row r="226" spans="3:10" ht="4.5" customHeight="1">
      <c r="C226"/>
      <c r="D226"/>
      <c r="E226"/>
      <c r="F226"/>
      <c r="G226"/>
      <c r="H226"/>
      <c r="I226"/>
      <c r="J226"/>
    </row>
    <row r="227" spans="3:10" ht="12.75">
      <c r="C227"/>
      <c r="D227"/>
      <c r="E227"/>
      <c r="F227"/>
      <c r="G227"/>
      <c r="H227"/>
      <c r="I227"/>
      <c r="J227"/>
    </row>
    <row r="228" spans="3:10" ht="3" customHeight="1">
      <c r="C228"/>
      <c r="D228"/>
      <c r="E228"/>
      <c r="F228"/>
      <c r="G228"/>
      <c r="H228"/>
      <c r="I228"/>
      <c r="J228"/>
    </row>
    <row r="229" spans="3:10" ht="12.75">
      <c r="C229"/>
      <c r="D229"/>
      <c r="E229"/>
      <c r="F229"/>
      <c r="G229"/>
      <c r="H229"/>
      <c r="I229"/>
      <c r="J229"/>
    </row>
    <row r="230" spans="3:10" ht="12.75">
      <c r="C230"/>
      <c r="D230"/>
      <c r="E230"/>
      <c r="F230"/>
      <c r="G230"/>
      <c r="H230"/>
      <c r="I230"/>
      <c r="J230"/>
    </row>
    <row r="231" spans="3:10" ht="12.75">
      <c r="C231"/>
      <c r="D231"/>
      <c r="E231"/>
      <c r="F231"/>
      <c r="G231"/>
      <c r="H231"/>
      <c r="I231"/>
      <c r="J231"/>
    </row>
    <row r="232" spans="3:10" ht="12.75">
      <c r="C232"/>
      <c r="D232"/>
      <c r="E232"/>
      <c r="F232"/>
      <c r="G232"/>
      <c r="H232"/>
      <c r="I232"/>
      <c r="J232"/>
    </row>
    <row r="233" spans="3:10" ht="12.75">
      <c r="C233"/>
      <c r="D233"/>
      <c r="E233"/>
      <c r="F233"/>
      <c r="G233"/>
      <c r="H233"/>
      <c r="I233"/>
      <c r="J233"/>
    </row>
    <row r="234" spans="3:10" ht="12.75">
      <c r="C234"/>
      <c r="D234"/>
      <c r="E234"/>
      <c r="F234"/>
      <c r="G234"/>
      <c r="H234"/>
      <c r="I234"/>
      <c r="J234"/>
    </row>
    <row r="235" spans="3:10" ht="12.75">
      <c r="C235"/>
      <c r="D235"/>
      <c r="E235"/>
      <c r="F235"/>
      <c r="G235"/>
      <c r="H235"/>
      <c r="I235"/>
      <c r="J235"/>
    </row>
    <row r="236" spans="3:10" ht="3" customHeight="1">
      <c r="C236"/>
      <c r="D236"/>
      <c r="E236"/>
      <c r="F236"/>
      <c r="G236"/>
      <c r="H236"/>
      <c r="I236"/>
      <c r="J236"/>
    </row>
    <row r="237" spans="3:10" ht="12.75">
      <c r="C237"/>
      <c r="D237"/>
      <c r="E237"/>
      <c r="F237"/>
      <c r="G237"/>
      <c r="H237"/>
      <c r="I237"/>
      <c r="J237"/>
    </row>
    <row r="238" spans="3:10" ht="12.75">
      <c r="C238"/>
      <c r="D238"/>
      <c r="E238"/>
      <c r="F238"/>
      <c r="G238"/>
      <c r="H238"/>
      <c r="I238"/>
      <c r="J238"/>
    </row>
    <row r="239" spans="3:10" ht="12.75">
      <c r="C239"/>
      <c r="D239"/>
      <c r="E239"/>
      <c r="F239"/>
      <c r="G239"/>
      <c r="H239"/>
      <c r="I239"/>
      <c r="J239"/>
    </row>
    <row r="240" spans="3:10" ht="12.75">
      <c r="C240"/>
      <c r="D240"/>
      <c r="E240"/>
      <c r="F240"/>
      <c r="G240"/>
      <c r="H240"/>
      <c r="I240"/>
      <c r="J240"/>
    </row>
    <row r="241" spans="3:10" ht="12.75">
      <c r="C241"/>
      <c r="D241"/>
      <c r="E241"/>
      <c r="F241"/>
      <c r="G241"/>
      <c r="H241"/>
      <c r="I241"/>
      <c r="J241"/>
    </row>
    <row r="242" spans="3:10" ht="12.75">
      <c r="C242"/>
      <c r="D242"/>
      <c r="E242"/>
      <c r="F242"/>
      <c r="G242"/>
      <c r="H242"/>
      <c r="I242"/>
      <c r="J242"/>
    </row>
    <row r="243" spans="3:10" ht="12.75">
      <c r="C243"/>
      <c r="D243"/>
      <c r="E243"/>
      <c r="F243"/>
      <c r="G243"/>
      <c r="H243"/>
      <c r="I243"/>
      <c r="J243"/>
    </row>
    <row r="244" spans="3:10" ht="3" customHeight="1">
      <c r="C244"/>
      <c r="D244"/>
      <c r="E244"/>
      <c r="F244"/>
      <c r="G244"/>
      <c r="H244"/>
      <c r="I244"/>
      <c r="J244"/>
    </row>
    <row r="245" spans="3:10" ht="12.75">
      <c r="C245"/>
      <c r="D245"/>
      <c r="E245"/>
      <c r="F245"/>
      <c r="G245"/>
      <c r="H245"/>
      <c r="I245"/>
      <c r="J245"/>
    </row>
    <row r="246" spans="3:10" ht="12.75">
      <c r="C246"/>
      <c r="D246"/>
      <c r="E246"/>
      <c r="F246"/>
      <c r="G246"/>
      <c r="H246"/>
      <c r="I246"/>
      <c r="J246"/>
    </row>
    <row r="247" spans="3:10" ht="12.75">
      <c r="C247"/>
      <c r="D247"/>
      <c r="E247"/>
      <c r="F247"/>
      <c r="G247"/>
      <c r="H247"/>
      <c r="I247"/>
      <c r="J247"/>
    </row>
    <row r="248" spans="3:10" ht="12.75">
      <c r="C248"/>
      <c r="D248"/>
      <c r="E248"/>
      <c r="F248"/>
      <c r="G248"/>
      <c r="H248"/>
      <c r="I248"/>
      <c r="J248"/>
    </row>
    <row r="249" spans="3:10" ht="12.75">
      <c r="C249"/>
      <c r="D249"/>
      <c r="E249"/>
      <c r="F249"/>
      <c r="G249"/>
      <c r="H249"/>
      <c r="I249"/>
      <c r="J249"/>
    </row>
    <row r="250" spans="3:10" ht="12.75">
      <c r="C250"/>
      <c r="D250"/>
      <c r="E250"/>
      <c r="F250"/>
      <c r="G250"/>
      <c r="H250"/>
      <c r="I250"/>
      <c r="J250"/>
    </row>
    <row r="251" spans="3:10" ht="12.75">
      <c r="C251"/>
      <c r="D251"/>
      <c r="E251"/>
      <c r="F251"/>
      <c r="G251"/>
      <c r="H251"/>
      <c r="I251"/>
      <c r="J251"/>
    </row>
    <row r="252" spans="3:10" ht="12.75">
      <c r="C252"/>
      <c r="D252"/>
      <c r="E252"/>
      <c r="F252"/>
      <c r="G252"/>
      <c r="H252"/>
      <c r="I252"/>
      <c r="J252"/>
    </row>
    <row r="253" spans="3:10" ht="12.75">
      <c r="C253"/>
      <c r="D253"/>
      <c r="E253"/>
      <c r="F253"/>
      <c r="G253"/>
      <c r="H253"/>
      <c r="I253"/>
      <c r="J253"/>
    </row>
    <row r="254" spans="3:10" ht="12.75">
      <c r="C254"/>
      <c r="D254"/>
      <c r="E254"/>
      <c r="F254"/>
      <c r="G254"/>
      <c r="H254"/>
      <c r="I254"/>
      <c r="J254"/>
    </row>
    <row r="255" spans="3:10" ht="12.75">
      <c r="C255"/>
      <c r="D255"/>
      <c r="E255"/>
      <c r="F255"/>
      <c r="G255"/>
      <c r="H255"/>
      <c r="I255"/>
      <c r="J255"/>
    </row>
    <row r="256" spans="3:10" ht="12.75">
      <c r="C256"/>
      <c r="D256"/>
      <c r="E256"/>
      <c r="F256"/>
      <c r="G256"/>
      <c r="H256"/>
      <c r="I256"/>
      <c r="J256"/>
    </row>
    <row r="257" spans="3:10" ht="12.75">
      <c r="C257"/>
      <c r="D257"/>
      <c r="E257"/>
      <c r="F257"/>
      <c r="G257"/>
      <c r="H257"/>
      <c r="I257"/>
      <c r="J257"/>
    </row>
    <row r="258" spans="3:10" ht="12.75">
      <c r="C258"/>
      <c r="D258"/>
      <c r="E258"/>
      <c r="F258"/>
      <c r="G258"/>
      <c r="H258"/>
      <c r="I258"/>
      <c r="J258"/>
    </row>
  </sheetData>
  <mergeCells count="36">
    <mergeCell ref="B3:J3"/>
    <mergeCell ref="B5:J5"/>
    <mergeCell ref="C186:H188"/>
    <mergeCell ref="B121:J121"/>
    <mergeCell ref="B175:J175"/>
    <mergeCell ref="B123:J123"/>
    <mergeCell ref="B73:J73"/>
    <mergeCell ref="F125:G125"/>
    <mergeCell ref="C149:G149"/>
    <mergeCell ref="C190:H190"/>
    <mergeCell ref="C138:G138"/>
    <mergeCell ref="C139:G139"/>
    <mergeCell ref="C140:G140"/>
    <mergeCell ref="C141:G141"/>
    <mergeCell ref="C142:G142"/>
    <mergeCell ref="C143:G143"/>
    <mergeCell ref="C147:G147"/>
    <mergeCell ref="C148:G148"/>
    <mergeCell ref="C150:G150"/>
    <mergeCell ref="C151:G151"/>
    <mergeCell ref="C152:G152"/>
    <mergeCell ref="C145:G145"/>
    <mergeCell ref="C154:G154"/>
    <mergeCell ref="C156:G156"/>
    <mergeCell ref="C157:G157"/>
    <mergeCell ref="C158:G158"/>
    <mergeCell ref="C159:G159"/>
    <mergeCell ref="C160:G160"/>
    <mergeCell ref="C161:G161"/>
    <mergeCell ref="C163:G163"/>
    <mergeCell ref="C169:G169"/>
    <mergeCell ref="C170:G170"/>
    <mergeCell ref="C165:G165"/>
    <mergeCell ref="C166:G166"/>
    <mergeCell ref="C167:G167"/>
    <mergeCell ref="C168:G168"/>
  </mergeCells>
  <printOptions/>
  <pageMargins left="1.3779527559055118" right="0.75" top="1.7" bottom="0.7874015748031497" header="0.3937007874015748" footer="0.3937007874015748"/>
  <pageSetup fitToHeight="0" fitToWidth="1" horizontalDpi="600" verticalDpi="600" orientation="portrait" paperSize="9" scale="83" r:id="rId1"/>
  <headerFooter alignWithMargins="0">
    <oddHeader>&amp;R&amp;"Tahoma,Negrita"&amp;12&amp;UEDELAR S.A.</oddHeader>
    <oddFooter>&amp;L&amp;8&amp;F &amp;A&amp;R&amp;8&amp;P de &amp;N</oddFooter>
  </headerFooter>
  <rowBreaks count="3" manualBreakCount="3">
    <brk id="72" min="1" max="9" man="1"/>
    <brk id="122" min="1" max="9" man="1"/>
    <brk id="17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JSalvano</dc:creator>
  <cp:keywords/>
  <dc:description/>
  <cp:lastModifiedBy>Usuario</cp:lastModifiedBy>
  <cp:lastPrinted>2008-04-07T14:42:39Z</cp:lastPrinted>
  <dcterms:created xsi:type="dcterms:W3CDTF">2008-04-05T13:37:44Z</dcterms:created>
  <dcterms:modified xsi:type="dcterms:W3CDTF">2008-04-07T14:44:59Z</dcterms:modified>
  <cp:category/>
  <cp:version/>
  <cp:contentType/>
  <cp:contentStatus/>
</cp:coreProperties>
</file>